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3e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F46" i="1"/>
  <c r="K46" i="1" s="1"/>
  <c r="J45" i="1"/>
  <c r="I45" i="1"/>
  <c r="H45" i="1"/>
  <c r="G45" i="1"/>
  <c r="F45" i="1"/>
  <c r="K45" i="1" s="1"/>
  <c r="E45" i="1"/>
  <c r="D45" i="1"/>
  <c r="F44" i="1"/>
  <c r="K44" i="1" s="1"/>
  <c r="J43" i="1"/>
  <c r="I43" i="1"/>
  <c r="H43" i="1"/>
  <c r="G43" i="1"/>
  <c r="E43" i="1"/>
  <c r="D43" i="1"/>
  <c r="F43" i="1" s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J37" i="1"/>
  <c r="I37" i="1"/>
  <c r="H37" i="1"/>
  <c r="G37" i="1"/>
  <c r="F37" i="1"/>
  <c r="K37" i="1" s="1"/>
  <c r="E37" i="1"/>
  <c r="D37" i="1"/>
  <c r="F36" i="1"/>
  <c r="K36" i="1" s="1"/>
  <c r="J35" i="1"/>
  <c r="I35" i="1"/>
  <c r="H35" i="1"/>
  <c r="G35" i="1"/>
  <c r="E35" i="1"/>
  <c r="D35" i="1"/>
  <c r="F35" i="1" s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J25" i="1"/>
  <c r="I25" i="1"/>
  <c r="H25" i="1"/>
  <c r="G25" i="1"/>
  <c r="F25" i="1"/>
  <c r="K25" i="1" s="1"/>
  <c r="E25" i="1"/>
  <c r="D25" i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F16" i="1"/>
  <c r="K16" i="1" s="1"/>
  <c r="E16" i="1"/>
  <c r="D16" i="1"/>
  <c r="F15" i="1"/>
  <c r="K15" i="1" s="1"/>
  <c r="F14" i="1"/>
  <c r="K14" i="1" s="1"/>
  <c r="F13" i="1"/>
  <c r="K13" i="1" s="1"/>
  <c r="F12" i="1"/>
  <c r="K12" i="1" s="1"/>
  <c r="F11" i="1"/>
  <c r="K11" i="1" s="1"/>
  <c r="J10" i="1"/>
  <c r="J47" i="1" s="1"/>
  <c r="I10" i="1"/>
  <c r="I47" i="1" s="1"/>
  <c r="H10" i="1"/>
  <c r="H47" i="1" s="1"/>
  <c r="G10" i="1"/>
  <c r="G47" i="1" s="1"/>
  <c r="E10" i="1"/>
  <c r="E47" i="1" s="1"/>
  <c r="D10" i="1"/>
  <c r="D47" i="1" s="1"/>
  <c r="F47" i="1" s="1"/>
  <c r="K47" i="1" s="1"/>
  <c r="F10" i="1" l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<sst xmlns="http://schemas.openxmlformats.org/spreadsheetml/2006/main" count="61" uniqueCount="61">
  <si>
    <t>ESTADO ANALÍTICO DEL EJERCICIO DEL PRESUPUESTO DE EGRESOS</t>
  </si>
  <si>
    <t>CLASIFICACIÓN POR OBJETO DEL GASTO (CAPÍTULO Y CONCEPTO)</t>
  </si>
  <si>
    <t>Del 01 de Enero al 30 de Septiembre de 2016</t>
  </si>
  <si>
    <t>Ente Público:</t>
  </si>
  <si>
    <t>Universidad Tecnológica de San Miguel de Allende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</si>
  <si>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</si>
  <si>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</si>
  <si>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</si>
  <si>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</si>
  <si>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</si>
  <si>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</si>
  <si>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</si>
  <si>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</si>
  <si>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</si>
  <si>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</si>
  <si>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</si>
  <si>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</si>
  <si>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</si>
  <si>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</si>
  <si>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</si>
  <si>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</si>
  <si>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</si>
  <si>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</si>
  <si>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Perstaciones Sociales y Económicas</t>
  </si>
  <si>
    <t>Materiales y Suministros</t>
  </si>
  <si>
    <t>Materiales de administración, emisión de dcoumentos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</si>
  <si>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</si>
  <si>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</si>
  <si>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</si>
  <si>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</si>
  <si>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</si>
  <si>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</si>
  <si>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</si>
  <si>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</si>
  <si>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</si>
  <si>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</si>
  <si>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</t>
  </si>
  <si>
    <t>Servicios financieros, bancarios y comerciales</t>
  </si>
  <si>
    <t>Servicios de instalación, reparación y mantenimiento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</si>
  <si>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</si>
  <si>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</si>
  <si>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</si>
  <si>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</si>
  <si>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</si>
  <si>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</si>
  <si>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</si>
  <si>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</si>
  <si>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eduacional y recreativo</t>
  </si>
  <si>
    <t>Equipo e instrumental médico y de laboratorio</t>
  </si>
  <si>
    <t>Vehículos y quipo de transporte</t>
  </si>
  <si>
    <t>Maquinaria, otros equipos y herramientas</t>
  </si>
  <si>
    <t>INVERSIÓN PÚBLICA</t>
  </si>
  <si>
    <t>OBRA PÚBLICA EN BIENES PROPIOS</t>
  </si>
  <si>
    <t>Inversiones financieras y otras ayudas</t>
  </si>
  <si>
    <t>Porvisiones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</si>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</sst>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6" fillId="2" borderId="5" xfId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" fontId="0" fillId="0" borderId="4" xfId="0" applyNumberFormat="1" applyBorder="1"/>
    <xf numFmtId="4" fontId="0" fillId="0" borderId="5" xfId="0" applyNumberFormat="1" applyBorder="1"/>
    <xf numFmtId="43" fontId="3" fillId="2" borderId="6" xfId="1" applyFont="1" applyFill="1" applyBorder="1" applyAlignment="1">
      <alignment horizontal="right" vertical="top" wrapText="1"/>
    </xf>
    <xf numFmtId="4" fontId="0" fillId="0" borderId="0" xfId="0" applyNumberFormat="1"/>
    <xf numFmtId="43" fontId="3" fillId="2" borderId="5" xfId="1" applyFont="1" applyFill="1" applyBorder="1" applyAlignment="1">
      <alignment horizontal="right" vertical="top" wrapText="1"/>
    </xf>
    <xf numFmtId="4" fontId="0" fillId="0" borderId="6" xfId="0" applyNumberFormat="1" applyBorder="1"/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0" xfId="0" applyFont="1"/>
    <xf numFmtId="4" fontId="0" fillId="0" borderId="6" xfId="0" applyNumberFormat="1" applyFont="1" applyBorder="1"/>
    <xf numFmtId="4" fontId="0" fillId="0" borderId="0" xfId="0" applyNumberFormat="1" applyFont="1"/>
    <xf numFmtId="4" fontId="0" fillId="0" borderId="4" xfId="0" applyNumberFormat="1" applyFont="1" applyBorder="1"/>
    <xf numFmtId="4" fontId="0" fillId="0" borderId="5" xfId="0" applyNumberFormat="1" applyFont="1" applyBorder="1"/>
    <xf numFmtId="0" fontId="0" fillId="0" borderId="5" xfId="0" applyBorder="1"/>
    <xf numFmtId="0" fontId="5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2" fillId="0" borderId="0" xfId="0" applyFont="1"/>
    <xf numFmtId="43" fontId="0" fillId="0" borderId="5" xfId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3" fontId="6" fillId="2" borderId="2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horizontal="right" vertical="center" wrapText="1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095\Estados%20Fros%20y%20Pptales%20Agost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5.28515625" style="3" bestFit="1" customWidth="1"/>
    <col min="8" max="11" width="13.85546875" style="3" bestFit="1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 t="s">
        <v>5</v>
      </c>
      <c r="I5" s="6"/>
      <c r="J5" s="6"/>
    </row>
    <row r="6" spans="2:11" s="1" customFormat="1" ht="6.75" customHeight="1" x14ac:dyDescent="0.2"/>
    <row r="7" spans="2:11" x14ac:dyDescent="0.2">
      <c r="B7" s="7" t="s">
        <v>6</v>
      </c>
      <c r="C7" s="7"/>
      <c r="D7" s="8" t="s">
        <v>7</v>
      </c>
      <c r="E7" s="8"/>
      <c r="F7" s="8"/>
      <c r="G7" s="8"/>
      <c r="H7" s="8"/>
      <c r="I7" s="8"/>
      <c r="J7" s="8"/>
      <c r="K7" s="8" t="s">
        <v>8</v>
      </c>
    </row>
    <row r="8" spans="2:11" ht="25.5" x14ac:dyDescent="0.2">
      <c r="B8" s="7"/>
      <c r="C8" s="7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16</v>
      </c>
      <c r="G9" s="9">
        <v>4</v>
      </c>
      <c r="H9" s="9">
        <v>5</v>
      </c>
      <c r="I9" s="10">
        <v>6</v>
      </c>
      <c r="J9" s="9">
        <v>7</v>
      </c>
      <c r="K9" s="9" t="s">
        <v>17</v>
      </c>
    </row>
    <row r="10" spans="2:11" x14ac:dyDescent="0.2">
      <c r="B10" s="11" t="s">
        <v>18</v>
      </c>
      <c r="C10" s="12"/>
      <c r="D10" s="13">
        <f>SUM(D11:D15)</f>
        <v>12058334.000000002</v>
      </c>
      <c r="E10" s="14">
        <f t="shared" ref="E10:J10" si="0">SUM(E11:E15)</f>
        <v>11555522.219999999</v>
      </c>
      <c r="F10" s="15">
        <f>D10+E10</f>
        <v>23613856.219999999</v>
      </c>
      <c r="G10" s="13">
        <f t="shared" si="0"/>
        <v>11304145.51</v>
      </c>
      <c r="H10" s="16">
        <f t="shared" si="0"/>
        <v>10636557.140000001</v>
      </c>
      <c r="I10" s="13">
        <f t="shared" si="0"/>
        <v>10636557.140000001</v>
      </c>
      <c r="J10" s="13">
        <f t="shared" si="0"/>
        <v>10636557.140000001</v>
      </c>
      <c r="K10" s="13">
        <f>F10-H10</f>
        <v>12977299.079999998</v>
      </c>
    </row>
    <row r="11" spans="2:11" ht="15" x14ac:dyDescent="0.25">
      <c r="B11" s="17"/>
      <c r="C11" s="18" t="s">
        <v>19</v>
      </c>
      <c r="D11" s="19">
        <v>6495115.2199999997</v>
      </c>
      <c r="E11" s="20">
        <v>6604057.1799999997</v>
      </c>
      <c r="F11" s="21">
        <f>D11+E11</f>
        <v>13099172.399999999</v>
      </c>
      <c r="G11" s="22">
        <v>7521811.4400000004</v>
      </c>
      <c r="H11" s="19">
        <v>7059985.0800000001</v>
      </c>
      <c r="I11" s="19">
        <v>7059985.0800000001</v>
      </c>
      <c r="J11" s="20">
        <v>7059985.0800000001</v>
      </c>
      <c r="K11" s="23">
        <f>F11-H11</f>
        <v>6039187.3199999984</v>
      </c>
    </row>
    <row r="12" spans="2:11" ht="15" x14ac:dyDescent="0.25">
      <c r="B12" s="17"/>
      <c r="C12" s="18" t="s">
        <v>20</v>
      </c>
      <c r="D12" s="20">
        <v>2035675.2</v>
      </c>
      <c r="E12" s="24">
        <v>1696396</v>
      </c>
      <c r="F12" s="21">
        <f t="shared" ref="F12:F15" si="1">D12+E12</f>
        <v>3732071.2</v>
      </c>
      <c r="G12" s="22">
        <v>1553728.31</v>
      </c>
      <c r="H12" s="19">
        <v>1457161.19</v>
      </c>
      <c r="I12" s="19">
        <v>1457161.19</v>
      </c>
      <c r="J12" s="20">
        <v>1457161.19</v>
      </c>
      <c r="K12" s="23">
        <f t="shared" ref="K12:K15" si="2">F12-H12</f>
        <v>2274910.0100000002</v>
      </c>
    </row>
    <row r="13" spans="2:11" ht="15" x14ac:dyDescent="0.25">
      <c r="B13" s="17"/>
      <c r="C13" s="18" t="s">
        <v>21</v>
      </c>
      <c r="D13" s="20">
        <v>1387766.3</v>
      </c>
      <c r="E13" s="24">
        <v>1387766.6</v>
      </c>
      <c r="F13" s="21">
        <f t="shared" si="1"/>
        <v>2775532.9000000004</v>
      </c>
      <c r="G13" s="22">
        <v>753444.73</v>
      </c>
      <c r="H13" s="19">
        <v>753444.73</v>
      </c>
      <c r="I13" s="19">
        <v>753444.73</v>
      </c>
      <c r="J13" s="20">
        <v>753444.73</v>
      </c>
      <c r="K13" s="23">
        <f t="shared" si="2"/>
        <v>2022088.1700000004</v>
      </c>
    </row>
    <row r="14" spans="2:11" ht="15" x14ac:dyDescent="0.25">
      <c r="B14" s="17"/>
      <c r="C14" s="18" t="s">
        <v>22</v>
      </c>
      <c r="D14" s="20">
        <v>1572431.14</v>
      </c>
      <c r="E14" s="24">
        <v>1339111.78</v>
      </c>
      <c r="F14" s="21">
        <f t="shared" si="1"/>
        <v>2911542.92</v>
      </c>
      <c r="G14" s="22">
        <v>1136571.77</v>
      </c>
      <c r="H14" s="19">
        <v>1047717.88</v>
      </c>
      <c r="I14" s="19">
        <v>1047717.88</v>
      </c>
      <c r="J14" s="20">
        <v>1047717.88</v>
      </c>
      <c r="K14" s="23">
        <f t="shared" si="2"/>
        <v>1863825.04</v>
      </c>
    </row>
    <row r="15" spans="2:11" ht="15" x14ac:dyDescent="0.25">
      <c r="B15" s="17"/>
      <c r="C15" s="18" t="s">
        <v>23</v>
      </c>
      <c r="D15" s="20">
        <v>567346.14</v>
      </c>
      <c r="E15" s="24">
        <v>528190.66</v>
      </c>
      <c r="F15" s="21">
        <f t="shared" si="1"/>
        <v>1095536.8</v>
      </c>
      <c r="G15" s="22">
        <v>338589.26</v>
      </c>
      <c r="H15" s="19">
        <v>318248.26</v>
      </c>
      <c r="I15" s="19">
        <v>318248.26</v>
      </c>
      <c r="J15" s="20">
        <v>318248.26</v>
      </c>
      <c r="K15" s="23">
        <f t="shared" si="2"/>
        <v>777288.54</v>
      </c>
    </row>
    <row r="16" spans="2:11" x14ac:dyDescent="0.2">
      <c r="B16" s="11" t="s">
        <v>24</v>
      </c>
      <c r="C16" s="12"/>
      <c r="D16" s="13">
        <f>SUM(D17:D24)</f>
        <v>1819900</v>
      </c>
      <c r="E16" s="13">
        <f t="shared" ref="E16:J16" si="3">SUM(E17:E24)</f>
        <v>1135779.8500000001</v>
      </c>
      <c r="F16" s="15">
        <f>D16+E16</f>
        <v>2955679.85</v>
      </c>
      <c r="G16" s="16">
        <f>SUM(G17:G24)</f>
        <v>801325.72</v>
      </c>
      <c r="H16" s="16">
        <f t="shared" si="3"/>
        <v>690757.22</v>
      </c>
      <c r="I16" s="16">
        <f t="shared" si="3"/>
        <v>690757.22</v>
      </c>
      <c r="J16" s="13">
        <f t="shared" si="3"/>
        <v>690757.22</v>
      </c>
      <c r="K16" s="13">
        <f>F16-H16</f>
        <v>2264922.63</v>
      </c>
    </row>
    <row r="17" spans="1:12" ht="15" x14ac:dyDescent="0.25">
      <c r="B17" s="25"/>
      <c r="C17" s="26" t="s">
        <v>25</v>
      </c>
      <c r="D17" s="20">
        <v>322600</v>
      </c>
      <c r="E17" s="24">
        <v>311165.84999999998</v>
      </c>
      <c r="F17" s="21">
        <f t="shared" ref="F17:F46" si="4">D17+E17</f>
        <v>633765.85</v>
      </c>
      <c r="G17" s="22">
        <v>237434.1</v>
      </c>
      <c r="H17" s="19">
        <v>237434.1</v>
      </c>
      <c r="I17" s="19">
        <v>237434.1</v>
      </c>
      <c r="J17" s="20">
        <v>237434.1</v>
      </c>
      <c r="K17" s="23">
        <f>F17-H17</f>
        <v>396331.75</v>
      </c>
    </row>
    <row r="18" spans="1:12" ht="15" x14ac:dyDescent="0.25">
      <c r="B18" s="25"/>
      <c r="C18" s="26" t="s">
        <v>26</v>
      </c>
      <c r="D18" s="20">
        <v>66040</v>
      </c>
      <c r="E18" s="24">
        <v>49800</v>
      </c>
      <c r="F18" s="21">
        <f t="shared" si="4"/>
        <v>115840</v>
      </c>
      <c r="G18" s="22">
        <v>45077.53</v>
      </c>
      <c r="H18" s="19">
        <v>45077.53</v>
      </c>
      <c r="I18" s="19">
        <v>45077.53</v>
      </c>
      <c r="J18" s="20">
        <v>45077.53</v>
      </c>
      <c r="K18" s="23">
        <f t="shared" ref="K18:K34" si="5">F18-H18</f>
        <v>70762.47</v>
      </c>
    </row>
    <row r="19" spans="1:12" ht="15" x14ac:dyDescent="0.25">
      <c r="B19" s="25"/>
      <c r="C19" s="26" t="s">
        <v>27</v>
      </c>
      <c r="D19" s="20">
        <v>551700</v>
      </c>
      <c r="E19" s="24">
        <v>-64683.56</v>
      </c>
      <c r="F19" s="21">
        <f t="shared" si="4"/>
        <v>487016.44</v>
      </c>
      <c r="G19" s="22">
        <v>14549.05</v>
      </c>
      <c r="H19" s="19">
        <v>14549.05</v>
      </c>
      <c r="I19" s="19">
        <v>14549.05</v>
      </c>
      <c r="J19" s="20">
        <v>14549.05</v>
      </c>
      <c r="K19" s="23">
        <f t="shared" si="5"/>
        <v>472467.39</v>
      </c>
    </row>
    <row r="20" spans="1:12" ht="15" x14ac:dyDescent="0.25">
      <c r="B20" s="25"/>
      <c r="C20" s="26" t="s">
        <v>28</v>
      </c>
      <c r="D20" s="20">
        <v>174560</v>
      </c>
      <c r="E20" s="24">
        <v>196548.56</v>
      </c>
      <c r="F20" s="21">
        <f t="shared" si="4"/>
        <v>371108.56</v>
      </c>
      <c r="G20" s="22">
        <v>118869.59</v>
      </c>
      <c r="H20" s="19">
        <v>118869.59</v>
      </c>
      <c r="I20" s="19">
        <v>118869.59</v>
      </c>
      <c r="J20" s="20">
        <v>118869.59</v>
      </c>
      <c r="K20" s="23">
        <f t="shared" si="5"/>
        <v>252238.97</v>
      </c>
    </row>
    <row r="21" spans="1:12" ht="15" x14ac:dyDescent="0.25">
      <c r="B21" s="25"/>
      <c r="C21" s="26" t="s">
        <v>29</v>
      </c>
      <c r="D21" s="20">
        <v>106000</v>
      </c>
      <c r="E21" s="24">
        <v>252590</v>
      </c>
      <c r="F21" s="21">
        <f t="shared" si="4"/>
        <v>358590</v>
      </c>
      <c r="G21" s="22">
        <v>134540</v>
      </c>
      <c r="H21" s="19">
        <v>97451</v>
      </c>
      <c r="I21" s="19">
        <v>97451</v>
      </c>
      <c r="J21" s="20">
        <v>97451</v>
      </c>
      <c r="K21" s="23">
        <f t="shared" si="5"/>
        <v>261139</v>
      </c>
    </row>
    <row r="22" spans="1:12" ht="15" x14ac:dyDescent="0.25">
      <c r="B22" s="25"/>
      <c r="C22" s="26" t="s">
        <v>30</v>
      </c>
      <c r="D22" s="20">
        <v>180000</v>
      </c>
      <c r="E22" s="24">
        <v>120000</v>
      </c>
      <c r="F22" s="21">
        <f t="shared" si="4"/>
        <v>300000</v>
      </c>
      <c r="G22" s="22">
        <v>6092.04</v>
      </c>
      <c r="H22" s="19">
        <v>6092.04</v>
      </c>
      <c r="I22" s="19">
        <v>6092.04</v>
      </c>
      <c r="J22" s="20">
        <v>6092.04</v>
      </c>
      <c r="K22" s="23">
        <f t="shared" si="5"/>
        <v>293907.96000000002</v>
      </c>
    </row>
    <row r="23" spans="1:12" ht="15" x14ac:dyDescent="0.25">
      <c r="B23" s="25"/>
      <c r="C23" s="26" t="s">
        <v>31</v>
      </c>
      <c r="D23" s="20">
        <v>220000</v>
      </c>
      <c r="E23" s="24">
        <v>126821</v>
      </c>
      <c r="F23" s="21">
        <f t="shared" si="4"/>
        <v>346821</v>
      </c>
      <c r="G23" s="22">
        <v>206637.47</v>
      </c>
      <c r="H23" s="19">
        <v>133157.97</v>
      </c>
      <c r="I23" s="19">
        <v>133157.97</v>
      </c>
      <c r="J23" s="20">
        <v>133157.97</v>
      </c>
      <c r="K23" s="23">
        <f t="shared" si="5"/>
        <v>213663.03</v>
      </c>
    </row>
    <row r="24" spans="1:12" ht="15" x14ac:dyDescent="0.25">
      <c r="B24" s="25"/>
      <c r="C24" s="26" t="s">
        <v>32</v>
      </c>
      <c r="D24" s="20">
        <v>199000</v>
      </c>
      <c r="E24" s="24">
        <v>143538</v>
      </c>
      <c r="F24" s="21">
        <f t="shared" si="4"/>
        <v>342538</v>
      </c>
      <c r="G24" s="22">
        <v>38125.94</v>
      </c>
      <c r="H24" s="19">
        <v>38125.94</v>
      </c>
      <c r="I24" s="19">
        <v>38125.94</v>
      </c>
      <c r="J24" s="20">
        <v>38125.94</v>
      </c>
      <c r="K24" s="23">
        <f t="shared" si="5"/>
        <v>304412.06</v>
      </c>
    </row>
    <row r="25" spans="1:12" s="28" customFormat="1" x14ac:dyDescent="0.2">
      <c r="A25" s="27"/>
      <c r="B25" s="11" t="s">
        <v>33</v>
      </c>
      <c r="C25" s="12"/>
      <c r="D25" s="13">
        <f>SUM(D26:D34)</f>
        <v>4033363</v>
      </c>
      <c r="E25" s="13">
        <f>SUM(E26:E34)</f>
        <v>3091316.83</v>
      </c>
      <c r="F25" s="15">
        <f>D25+E25</f>
        <v>7124679.8300000001</v>
      </c>
      <c r="G25" s="16">
        <f t="shared" ref="G25:J25" si="6">SUM(G26:G34)</f>
        <v>2788575.6800000006</v>
      </c>
      <c r="H25" s="16">
        <f t="shared" si="6"/>
        <v>2417402.5499999998</v>
      </c>
      <c r="I25" s="16">
        <f t="shared" si="6"/>
        <v>2417402.5499999998</v>
      </c>
      <c r="J25" s="13">
        <f t="shared" si="6"/>
        <v>2417402.5499999998</v>
      </c>
      <c r="K25" s="13">
        <f>F25-H25</f>
        <v>4707277.28</v>
      </c>
      <c r="L25" s="27"/>
    </row>
    <row r="26" spans="1:12" ht="15" x14ac:dyDescent="0.25">
      <c r="B26" s="17"/>
      <c r="C26" s="18" t="s">
        <v>34</v>
      </c>
      <c r="D26" s="20">
        <v>570342.44999999995</v>
      </c>
      <c r="E26" s="29">
        <v>281822.92</v>
      </c>
      <c r="F26" s="21">
        <f t="shared" si="4"/>
        <v>852165.36999999988</v>
      </c>
      <c r="G26" s="30">
        <v>414703.4</v>
      </c>
      <c r="H26" s="31">
        <v>414703.4</v>
      </c>
      <c r="I26" s="31">
        <v>414703.4</v>
      </c>
      <c r="J26" s="32">
        <v>414703.4</v>
      </c>
      <c r="K26" s="23">
        <f t="shared" si="5"/>
        <v>437461.96999999986</v>
      </c>
    </row>
    <row r="27" spans="1:12" ht="15" x14ac:dyDescent="0.25">
      <c r="B27" s="17"/>
      <c r="C27" s="18" t="s">
        <v>35</v>
      </c>
      <c r="D27" s="33">
        <v>0</v>
      </c>
      <c r="E27" s="24">
        <v>652190</v>
      </c>
      <c r="F27" s="21">
        <f t="shared" si="4"/>
        <v>652190</v>
      </c>
      <c r="G27" s="22">
        <v>559997.38</v>
      </c>
      <c r="H27" s="19">
        <v>198497.38</v>
      </c>
      <c r="I27" s="19">
        <v>198497.38</v>
      </c>
      <c r="J27" s="20">
        <v>198497.38</v>
      </c>
      <c r="K27" s="23">
        <f t="shared" si="5"/>
        <v>453692.62</v>
      </c>
    </row>
    <row r="28" spans="1:12" ht="15" x14ac:dyDescent="0.25">
      <c r="B28" s="17"/>
      <c r="C28" s="18" t="s">
        <v>36</v>
      </c>
      <c r="D28" s="20">
        <v>1289300</v>
      </c>
      <c r="E28" s="24">
        <v>317000</v>
      </c>
      <c r="F28" s="21">
        <f t="shared" si="4"/>
        <v>1606300</v>
      </c>
      <c r="G28" s="22">
        <v>538420.16</v>
      </c>
      <c r="H28" s="19">
        <v>538420.16</v>
      </c>
      <c r="I28" s="19">
        <v>538420.16</v>
      </c>
      <c r="J28" s="20">
        <v>538420.16</v>
      </c>
      <c r="K28" s="23">
        <f t="shared" si="5"/>
        <v>1067879.8399999999</v>
      </c>
    </row>
    <row r="29" spans="1:12" ht="15" x14ac:dyDescent="0.25">
      <c r="B29" s="17"/>
      <c r="C29" s="18" t="s">
        <v>37</v>
      </c>
      <c r="D29" s="20">
        <v>24300</v>
      </c>
      <c r="E29" s="24">
        <v>97000</v>
      </c>
      <c r="F29" s="21">
        <f t="shared" si="4"/>
        <v>121300</v>
      </c>
      <c r="G29" s="22">
        <v>21797.72</v>
      </c>
      <c r="H29" s="19">
        <v>20745.38</v>
      </c>
      <c r="I29" s="19">
        <v>20745.38</v>
      </c>
      <c r="J29" s="20">
        <v>20745.38</v>
      </c>
      <c r="K29" s="23">
        <f t="shared" si="5"/>
        <v>100554.62</v>
      </c>
    </row>
    <row r="30" spans="1:12" ht="15" x14ac:dyDescent="0.25">
      <c r="B30" s="17"/>
      <c r="C30" s="18" t="s">
        <v>38</v>
      </c>
      <c r="D30" s="20">
        <v>1043664.23</v>
      </c>
      <c r="E30" s="24">
        <v>1062909</v>
      </c>
      <c r="F30" s="21">
        <f t="shared" si="4"/>
        <v>2106573.23</v>
      </c>
      <c r="G30" s="22">
        <v>681209.21</v>
      </c>
      <c r="H30" s="19">
        <v>681209.21</v>
      </c>
      <c r="I30" s="19">
        <v>681209.21</v>
      </c>
      <c r="J30" s="20">
        <v>681209.21</v>
      </c>
      <c r="K30" s="23">
        <f t="shared" si="5"/>
        <v>1425364.02</v>
      </c>
    </row>
    <row r="31" spans="1:12" ht="15" x14ac:dyDescent="0.25">
      <c r="B31" s="17"/>
      <c r="C31" s="18" t="s">
        <v>39</v>
      </c>
      <c r="D31" s="20">
        <v>161000</v>
      </c>
      <c r="E31" s="24">
        <v>17500</v>
      </c>
      <c r="F31" s="21">
        <f t="shared" si="4"/>
        <v>178500</v>
      </c>
      <c r="G31" s="22">
        <v>49778.89</v>
      </c>
      <c r="H31" s="19">
        <v>49778.89</v>
      </c>
      <c r="I31" s="19">
        <v>49778.89</v>
      </c>
      <c r="J31" s="20">
        <v>49778.89</v>
      </c>
      <c r="K31" s="23">
        <f t="shared" si="5"/>
        <v>128721.11</v>
      </c>
    </row>
    <row r="32" spans="1:12" ht="15" x14ac:dyDescent="0.25">
      <c r="B32" s="17"/>
      <c r="C32" s="18" t="s">
        <v>40</v>
      </c>
      <c r="D32" s="20">
        <v>196955.16</v>
      </c>
      <c r="E32" s="24">
        <v>223199.96</v>
      </c>
      <c r="F32" s="21">
        <f t="shared" si="4"/>
        <v>420155.12</v>
      </c>
      <c r="G32" s="22">
        <v>205933.35</v>
      </c>
      <c r="H32" s="19">
        <v>205933.35</v>
      </c>
      <c r="I32" s="19">
        <v>205933.35</v>
      </c>
      <c r="J32" s="20">
        <v>205933.35</v>
      </c>
      <c r="K32" s="23">
        <f t="shared" si="5"/>
        <v>214221.77</v>
      </c>
    </row>
    <row r="33" spans="1:12" ht="15" x14ac:dyDescent="0.25">
      <c r="B33" s="17"/>
      <c r="C33" s="18" t="s">
        <v>41</v>
      </c>
      <c r="D33" s="20">
        <v>447400</v>
      </c>
      <c r="E33" s="24">
        <v>109050</v>
      </c>
      <c r="F33" s="21">
        <f t="shared" si="4"/>
        <v>556450</v>
      </c>
      <c r="G33" s="22">
        <v>126268.64</v>
      </c>
      <c r="H33" s="19">
        <v>126268.64</v>
      </c>
      <c r="I33" s="19">
        <v>126268.64</v>
      </c>
      <c r="J33" s="20">
        <v>126268.64</v>
      </c>
      <c r="K33" s="23">
        <f t="shared" si="5"/>
        <v>430181.36</v>
      </c>
    </row>
    <row r="34" spans="1:12" ht="15" x14ac:dyDescent="0.25">
      <c r="B34" s="17"/>
      <c r="C34" s="18" t="s">
        <v>42</v>
      </c>
      <c r="D34" s="20">
        <v>300401.15999999997</v>
      </c>
      <c r="E34" s="24">
        <v>330644.95</v>
      </c>
      <c r="F34" s="21">
        <f t="shared" si="4"/>
        <v>631046.11</v>
      </c>
      <c r="G34" s="22">
        <v>190466.93</v>
      </c>
      <c r="H34" s="19">
        <v>181846.14</v>
      </c>
      <c r="I34" s="19">
        <v>181846.14</v>
      </c>
      <c r="J34" s="20">
        <v>181846.14</v>
      </c>
      <c r="K34" s="23">
        <f t="shared" si="5"/>
        <v>449199.97</v>
      </c>
    </row>
    <row r="35" spans="1:12" x14ac:dyDescent="0.2">
      <c r="B35" s="11" t="s">
        <v>43</v>
      </c>
      <c r="C35" s="12"/>
      <c r="D35" s="13">
        <f>D36</f>
        <v>176000</v>
      </c>
      <c r="E35" s="13">
        <f t="shared" ref="E35:J35" si="7">E36</f>
        <v>219744</v>
      </c>
      <c r="F35" s="15">
        <f>D35+E35</f>
        <v>395744</v>
      </c>
      <c r="G35" s="16">
        <f t="shared" si="7"/>
        <v>253381.99</v>
      </c>
      <c r="H35" s="16">
        <f t="shared" si="7"/>
        <v>253381.99</v>
      </c>
      <c r="I35" s="16">
        <f t="shared" si="7"/>
        <v>253381.99</v>
      </c>
      <c r="J35" s="13">
        <f t="shared" si="7"/>
        <v>253381.99</v>
      </c>
      <c r="K35" s="13">
        <f>F35-H35</f>
        <v>142362.01</v>
      </c>
    </row>
    <row r="36" spans="1:12" ht="15" x14ac:dyDescent="0.25">
      <c r="B36" s="25"/>
      <c r="C36" s="26" t="s">
        <v>44</v>
      </c>
      <c r="D36" s="20">
        <v>176000</v>
      </c>
      <c r="E36" s="20">
        <v>219744</v>
      </c>
      <c r="F36" s="21">
        <f t="shared" si="4"/>
        <v>395744</v>
      </c>
      <c r="G36" s="22">
        <v>253381.99</v>
      </c>
      <c r="H36" s="19">
        <v>253381.99</v>
      </c>
      <c r="I36" s="19">
        <v>253381.99</v>
      </c>
      <c r="J36" s="20">
        <v>253381.99</v>
      </c>
      <c r="K36" s="23">
        <f>F36-H36</f>
        <v>142362.01</v>
      </c>
    </row>
    <row r="37" spans="1:12" x14ac:dyDescent="0.2">
      <c r="B37" s="11" t="s">
        <v>45</v>
      </c>
      <c r="C37" s="12"/>
      <c r="D37" s="13">
        <f>SUM(D38:D42)</f>
        <v>1777497</v>
      </c>
      <c r="E37" s="13">
        <f>SUM(E38:E42)</f>
        <v>4254075.38</v>
      </c>
      <c r="F37" s="15">
        <f>D37+E37</f>
        <v>6031572.3799999999</v>
      </c>
      <c r="G37" s="16">
        <f>SUM(G38:G42)</f>
        <v>3614554.7</v>
      </c>
      <c r="H37" s="16">
        <f t="shared" ref="H37:J37" si="8">SUM(H38:H42)</f>
        <v>1346491.38</v>
      </c>
      <c r="I37" s="16">
        <f t="shared" si="8"/>
        <v>1346491.38</v>
      </c>
      <c r="J37" s="13">
        <f t="shared" si="8"/>
        <v>1346491.38</v>
      </c>
      <c r="K37" s="13">
        <f>F37-H37</f>
        <v>4685081</v>
      </c>
    </row>
    <row r="38" spans="1:12" ht="15" x14ac:dyDescent="0.25">
      <c r="B38" s="34"/>
      <c r="C38" s="26" t="s">
        <v>46</v>
      </c>
      <c r="D38" s="20">
        <v>670000</v>
      </c>
      <c r="E38" s="24">
        <v>906300</v>
      </c>
      <c r="F38" s="21">
        <f t="shared" si="4"/>
        <v>1576300</v>
      </c>
      <c r="G38" s="22">
        <v>1268683.08</v>
      </c>
      <c r="H38" s="19">
        <v>513600</v>
      </c>
      <c r="I38" s="19">
        <v>513600</v>
      </c>
      <c r="J38" s="20">
        <v>513600</v>
      </c>
      <c r="K38" s="23">
        <f>F38-H38</f>
        <v>1062700</v>
      </c>
    </row>
    <row r="39" spans="1:12" ht="15" x14ac:dyDescent="0.25">
      <c r="B39" s="34"/>
      <c r="C39" s="26" t="s">
        <v>47</v>
      </c>
      <c r="D39" s="20">
        <v>322000</v>
      </c>
      <c r="E39" s="24">
        <v>186751</v>
      </c>
      <c r="F39" s="21">
        <f t="shared" si="4"/>
        <v>508751</v>
      </c>
      <c r="G39" s="22">
        <v>263051</v>
      </c>
      <c r="H39" s="35">
        <v>0</v>
      </c>
      <c r="I39" s="35">
        <v>0</v>
      </c>
      <c r="J39" s="33">
        <v>0</v>
      </c>
      <c r="K39" s="23">
        <f t="shared" ref="K39:K46" si="9">F39-H39</f>
        <v>508751</v>
      </c>
    </row>
    <row r="40" spans="1:12" ht="15" x14ac:dyDescent="0.25">
      <c r="B40" s="17"/>
      <c r="C40" s="3" t="s">
        <v>48</v>
      </c>
      <c r="D40" s="33">
        <v>0</v>
      </c>
      <c r="E40" s="24">
        <v>343691.26</v>
      </c>
      <c r="F40" s="21">
        <f t="shared" si="4"/>
        <v>343691.26</v>
      </c>
      <c r="G40" s="22">
        <v>310689.26</v>
      </c>
      <c r="H40" s="19">
        <v>61291.26</v>
      </c>
      <c r="I40" s="19">
        <v>61291.26</v>
      </c>
      <c r="J40" s="20">
        <v>61291.26</v>
      </c>
      <c r="K40" s="23">
        <f t="shared" si="9"/>
        <v>282400</v>
      </c>
    </row>
    <row r="41" spans="1:12" ht="15" x14ac:dyDescent="0.25">
      <c r="B41" s="17"/>
      <c r="C41" s="18" t="s">
        <v>49</v>
      </c>
      <c r="D41" s="20">
        <v>226767</v>
      </c>
      <c r="E41" s="24">
        <v>-20000</v>
      </c>
      <c r="F41" s="21">
        <f t="shared" si="4"/>
        <v>206767</v>
      </c>
      <c r="G41" s="22">
        <v>138751.24</v>
      </c>
      <c r="H41" s="35">
        <v>0</v>
      </c>
      <c r="I41" s="35">
        <v>0</v>
      </c>
      <c r="J41" s="33">
        <v>0</v>
      </c>
      <c r="K41" s="23">
        <f t="shared" si="9"/>
        <v>206767</v>
      </c>
    </row>
    <row r="42" spans="1:12" ht="15" x14ac:dyDescent="0.25">
      <c r="B42" s="17"/>
      <c r="C42" s="18" t="s">
        <v>50</v>
      </c>
      <c r="D42" s="20">
        <v>558730</v>
      </c>
      <c r="E42" s="24">
        <v>2837333.12</v>
      </c>
      <c r="F42" s="21">
        <f t="shared" si="4"/>
        <v>3396063.12</v>
      </c>
      <c r="G42" s="22">
        <v>1633380.12</v>
      </c>
      <c r="H42" s="19">
        <v>771600.12</v>
      </c>
      <c r="I42" s="19">
        <v>771600.12</v>
      </c>
      <c r="J42" s="20">
        <v>771600.12</v>
      </c>
      <c r="K42" s="23">
        <f t="shared" si="9"/>
        <v>2624463</v>
      </c>
    </row>
    <row r="43" spans="1:12" ht="15" x14ac:dyDescent="0.25">
      <c r="B43" s="36" t="s">
        <v>51</v>
      </c>
      <c r="C43" s="18"/>
      <c r="D43" s="13">
        <f>SUM(D44)</f>
        <v>0</v>
      </c>
      <c r="E43" s="13">
        <f>SUM(E44)</f>
        <v>1000000</v>
      </c>
      <c r="F43" s="13">
        <f>D43+E43</f>
        <v>1000000</v>
      </c>
      <c r="G43" s="13">
        <f>SUM(G44)</f>
        <v>0</v>
      </c>
      <c r="H43" s="13">
        <f>SUM(H44)</f>
        <v>0</v>
      </c>
      <c r="I43" s="13">
        <f>SUM(I44)</f>
        <v>0</v>
      </c>
      <c r="J43" s="13">
        <f>SUM(J44)</f>
        <v>0</v>
      </c>
      <c r="K43" s="13">
        <f>F43-H43</f>
        <v>1000000</v>
      </c>
    </row>
    <row r="44" spans="1:12" ht="15" x14ac:dyDescent="0.25">
      <c r="B44" s="17"/>
      <c r="C44" t="s">
        <v>52</v>
      </c>
      <c r="D44" s="37">
        <v>0</v>
      </c>
      <c r="E44" s="37">
        <v>1000000</v>
      </c>
      <c r="F44" s="21">
        <f t="shared" si="4"/>
        <v>1000000</v>
      </c>
      <c r="G44" s="37">
        <v>0</v>
      </c>
      <c r="H44" s="37">
        <v>0</v>
      </c>
      <c r="I44" s="37">
        <v>0</v>
      </c>
      <c r="J44" s="37">
        <v>0</v>
      </c>
      <c r="K44" s="23">
        <f t="shared" si="9"/>
        <v>1000000</v>
      </c>
    </row>
    <row r="45" spans="1:12" s="28" customFormat="1" x14ac:dyDescent="0.2">
      <c r="A45" s="27"/>
      <c r="B45" s="38"/>
      <c r="C45" s="39" t="s">
        <v>53</v>
      </c>
      <c r="D45" s="13">
        <f>D46</f>
        <v>614523.07999999996</v>
      </c>
      <c r="E45" s="13">
        <f t="shared" ref="E45:J45" si="10">E46</f>
        <v>0</v>
      </c>
      <c r="F45" s="13">
        <f>D45+E45</f>
        <v>614523.07999999996</v>
      </c>
      <c r="G45" s="13">
        <f t="shared" si="10"/>
        <v>0</v>
      </c>
      <c r="H45" s="13">
        <f t="shared" si="10"/>
        <v>0</v>
      </c>
      <c r="I45" s="13">
        <f t="shared" si="10"/>
        <v>0</v>
      </c>
      <c r="J45" s="13">
        <f t="shared" si="10"/>
        <v>0</v>
      </c>
      <c r="K45" s="13">
        <f>F45-H45</f>
        <v>614523.07999999996</v>
      </c>
      <c r="L45" s="27"/>
    </row>
    <row r="46" spans="1:12" ht="15" x14ac:dyDescent="0.25">
      <c r="B46" s="17"/>
      <c r="C46" s="18" t="s">
        <v>54</v>
      </c>
      <c r="D46" s="20">
        <v>614523.07999999996</v>
      </c>
      <c r="E46" s="40">
        <v>0</v>
      </c>
      <c r="F46" s="21">
        <f t="shared" si="4"/>
        <v>614523.07999999996</v>
      </c>
      <c r="G46" s="40">
        <v>0</v>
      </c>
      <c r="H46" s="40">
        <v>0</v>
      </c>
      <c r="I46" s="40">
        <v>0</v>
      </c>
      <c r="J46" s="40">
        <v>0</v>
      </c>
      <c r="K46" s="23">
        <f t="shared" si="9"/>
        <v>614523.07999999996</v>
      </c>
    </row>
    <row r="47" spans="1:12" s="28" customFormat="1" x14ac:dyDescent="0.2">
      <c r="A47" s="27"/>
      <c r="B47" s="41"/>
      <c r="C47" s="42" t="s">
        <v>55</v>
      </c>
      <c r="D47" s="43">
        <f>+D10+D16+D25+D35+D37+D45+D43</f>
        <v>20479617.079999998</v>
      </c>
      <c r="E47" s="43">
        <f>+E10+E16+E25+E35+E37+E45+E43</f>
        <v>21256438.279999997</v>
      </c>
      <c r="F47" s="44">
        <f>D47+E47</f>
        <v>41736055.359999999</v>
      </c>
      <c r="G47" s="43">
        <f>+G10+G16+G25+G35+G37+G45+G43</f>
        <v>18761983.600000001</v>
      </c>
      <c r="H47" s="43">
        <f>+H10+H16+H25+H35+H37+H45+H43</f>
        <v>15344590.280000001</v>
      </c>
      <c r="I47" s="43">
        <f>+I10+I16+I25+I35+I37+I45+I43</f>
        <v>15344590.280000001</v>
      </c>
      <c r="J47" s="43">
        <f>+J10+J16+J25+J35+J37+J45+J43</f>
        <v>15344590.280000001</v>
      </c>
      <c r="K47" s="44">
        <f>F47-H47</f>
        <v>26391465.079999998</v>
      </c>
      <c r="L47" s="27"/>
    </row>
    <row r="49" spans="2:11" x14ac:dyDescent="0.2">
      <c r="B49" s="45" t="s">
        <v>56</v>
      </c>
      <c r="F49" s="46"/>
      <c r="G49" s="46"/>
      <c r="H49" s="46"/>
      <c r="I49" s="46"/>
      <c r="J49" s="46"/>
      <c r="K49" s="46"/>
    </row>
    <row r="51" spans="2:11" x14ac:dyDescent="0.2">
      <c r="D51" s="46" t="str">
        <f>IF(D48=[1]CAdmon!D37," ","ERROR")</f>
        <v xml:space="preserve"> </v>
      </c>
      <c r="E51" s="46" t="str">
        <f>IF(E48=[1]CAdmon!E37," ","ERROR")</f>
        <v xml:space="preserve"> </v>
      </c>
      <c r="F51" s="46" t="str">
        <f>IF(F48=[1]CAdmon!F37," ","ERROR")</f>
        <v xml:space="preserve"> </v>
      </c>
      <c r="G51" s="46"/>
      <c r="H51" s="46" t="str">
        <f>IF(H48=[1]CAdmon!H37," ","ERROR")</f>
        <v xml:space="preserve"> </v>
      </c>
      <c r="I51" s="46"/>
      <c r="J51" s="46" t="str">
        <f>IF(J48=[1]CAdmon!J37," ","ERROR")</f>
        <v xml:space="preserve"> </v>
      </c>
      <c r="K51" s="46" t="str">
        <f>IF(K48=[1]CAdmon!K37," ","ERROR")</f>
        <v xml:space="preserve"> </v>
      </c>
    </row>
    <row r="52" spans="2:11" x14ac:dyDescent="0.2">
      <c r="C52" s="47"/>
    </row>
    <row r="53" spans="2:11" x14ac:dyDescent="0.2">
      <c r="C53" s="48" t="s">
        <v>57</v>
      </c>
      <c r="F53" s="49" t="s">
        <v>58</v>
      </c>
      <c r="G53" s="49"/>
      <c r="H53" s="49"/>
      <c r="I53" s="49"/>
      <c r="J53" s="49"/>
      <c r="K53" s="49"/>
    </row>
    <row r="54" spans="2:11" x14ac:dyDescent="0.2">
      <c r="C54" s="48" t="s">
        <v>59</v>
      </c>
      <c r="F54" s="50" t="s">
        <v>60</v>
      </c>
      <c r="G54" s="50"/>
      <c r="H54" s="50"/>
      <c r="I54" s="50"/>
      <c r="J54" s="50"/>
      <c r="K54" s="50"/>
    </row>
  </sheetData>
  <mergeCells count="13">
    <mergeCell ref="F54:K54"/>
    <mergeCell ref="B10:C10"/>
    <mergeCell ref="B16:C16"/>
    <mergeCell ref="B25:C25"/>
    <mergeCell ref="B35:C35"/>
    <mergeCell ref="B37:C37"/>
    <mergeCell ref="F53:K53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4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2018-03-21T19:13:16Z</dcterms:created>
  <dcterms:modified xsi:type="dcterms:W3CDTF">2018-03-21T19:13:59Z</dcterms:modified>
</cp:coreProperties>
</file>