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9045"/>
  </bookViews>
  <sheets>
    <sheet name="Hoja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H51" i="1"/>
  <c r="F51" i="1"/>
  <c r="E51" i="1"/>
  <c r="D51" i="1"/>
  <c r="F46" i="1"/>
  <c r="K46" i="1" s="1"/>
  <c r="J45" i="1"/>
  <c r="I45" i="1"/>
  <c r="H45" i="1"/>
  <c r="G45" i="1"/>
  <c r="F45" i="1"/>
  <c r="K45" i="1" s="1"/>
  <c r="E45" i="1"/>
  <c r="D45" i="1"/>
  <c r="F44" i="1"/>
  <c r="K44" i="1" s="1"/>
  <c r="J43" i="1"/>
  <c r="I43" i="1"/>
  <c r="H43" i="1"/>
  <c r="G43" i="1"/>
  <c r="E43" i="1"/>
  <c r="D43" i="1"/>
  <c r="F43" i="1" s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J37" i="1"/>
  <c r="I37" i="1"/>
  <c r="H37" i="1"/>
  <c r="G37" i="1"/>
  <c r="F37" i="1"/>
  <c r="K37" i="1" s="1"/>
  <c r="E37" i="1"/>
  <c r="D37" i="1"/>
  <c r="F36" i="1"/>
  <c r="K36" i="1" s="1"/>
  <c r="J35" i="1"/>
  <c r="I35" i="1"/>
  <c r="H35" i="1"/>
  <c r="G35" i="1"/>
  <c r="E35" i="1"/>
  <c r="D35" i="1"/>
  <c r="F35" i="1" s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J25" i="1"/>
  <c r="I25" i="1"/>
  <c r="H25" i="1"/>
  <c r="G25" i="1"/>
  <c r="F25" i="1"/>
  <c r="K25" i="1" s="1"/>
  <c r="E25" i="1"/>
  <c r="D25" i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F16" i="1"/>
  <c r="K16" i="1" s="1"/>
  <c r="E16" i="1"/>
  <c r="D16" i="1"/>
  <c r="F15" i="1"/>
  <c r="K15" i="1" s="1"/>
  <c r="F14" i="1"/>
  <c r="K14" i="1" s="1"/>
  <c r="F13" i="1"/>
  <c r="K13" i="1" s="1"/>
  <c r="F12" i="1"/>
  <c r="K12" i="1" s="1"/>
  <c r="F11" i="1"/>
  <c r="K11" i="1" s="1"/>
  <c r="J10" i="1"/>
  <c r="J47" i="1" s="1"/>
  <c r="I10" i="1"/>
  <c r="I47" i="1" s="1"/>
  <c r="H10" i="1"/>
  <c r="H47" i="1" s="1"/>
  <c r="G10" i="1"/>
  <c r="G47" i="1" s="1"/>
  <c r="E10" i="1"/>
  <c r="E47" i="1" s="1"/>
  <c r="D10" i="1"/>
  <c r="D47" i="1" s="1"/>
  <c r="F47" i="1" s="1"/>
  <c r="K47" i="1" l="1"/>
  <c r="F10" i="1"/>
  <c r="K1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<sst xmlns="http://schemas.openxmlformats.org/spreadsheetml/2006/main" count="61" uniqueCount="61">
  <si>
    <t>ESTADO ANALÍTICO DEL EJERCICIO DEL PRESUPUESTO DE EGRESOS</t>
  </si>
  <si>
    <t>CLASIFICACIÓN POR OBJETO DEL GASTO (CAPÍTULO Y CONCEPTO)</t>
  </si>
  <si>
    <t>Del 01 de Enero al 31 de Marzo de 2017</t>
  </si>
  <si>
    <t>Ente Público:</t>
  </si>
  <si>
    <t>Universidad Tecnológica de San Miguel de Allende</t>
  </si>
  <si>
    <t xml:space="preserve"> 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</si>
  <si>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</si>
  <si>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</si>
  <si>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</si>
  <si>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</si>
  <si>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</si>
  <si>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</si>
  <si>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</si>
  <si>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</si>
  <si>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</si>
  <si>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</si>
  <si>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</si>
  <si>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</si>
  <si>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</si>
  <si>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</si>
  <si>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</si>
  <si>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</si>
  <si>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</si>
  <si>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Perstaciones Sociales y Económicas</t>
  </si>
  <si>
    <t>Materiales y Suministros</t>
  </si>
  <si>
    <t>Materiales de administración, emisión de dcoumentos</t>
  </si>
  <si>
    <t>Alimentos y utensilios</t>
  </si>
  <si>
    <t>Materias primas y materiales de producción y comercialización</t>
  </si>
  <si>
    <t>Materiales y artículos de construcción y reparación</t>
  </si>
  <si>
    <t>Productos químicos, farmacéuticos y de laboratorio</t>
  </si>
  <si>
    <t>Combustibles, lubricantes y aditivos</t>
  </si>
  <si>
    <t>Vestuario,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</si>
  <si>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</si>
  <si>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</si>
  <si>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</si>
  <si>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</si>
  <si>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</t>
  </si>
  <si>
    <t>Servicios financieros, bancarios y comerciales</t>
  </si>
  <si>
    <t>Servicios de instalación, reparación y mantenimiento</t>
  </si>
  <si>
    <t>Servicios de comunicación social y publicidad</t>
  </si>
  <si>
    <t>Servicios de traslados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</si>
  <si>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</si>
  <si>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</si>
  <si>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</si>
  <si>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</si>
  <si>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</si>
  <si>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</si>
  <si>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eduacional y recreativo</t>
  </si>
  <si>
    <t>Equipo e instrumental médico y de laboratorio</t>
  </si>
  <si>
    <t>Vehículos y quipo de transporte</t>
  </si>
  <si>
    <t>Maquinaria, otros equipos y herramientas</t>
  </si>
  <si>
    <t>INVERSIÓN PÚBLICA</t>
  </si>
  <si>
    <t>OBRA PÚBLICA EN BIENES PROPIOS</t>
  </si>
  <si>
    <t>Inversiones financieras y otras ayudas</t>
  </si>
  <si>
    <t>Porvisiones para contingencias y otras erogaciones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</si>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</sst>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6" fillId="2" borderId="3" xfId="1" applyFont="1" applyFill="1" applyBorder="1" applyAlignment="1">
      <alignment horizontal="right" vertical="center" wrapText="1"/>
    </xf>
    <xf numFmtId="43" fontId="6" fillId="2" borderId="5" xfId="1" applyFont="1" applyFill="1" applyBorder="1" applyAlignment="1">
      <alignment horizontal="right" vertical="center" wrapText="1"/>
    </xf>
    <xf numFmtId="43" fontId="6" fillId="2" borderId="6" xfId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" fontId="0" fillId="0" borderId="6" xfId="0" applyNumberFormat="1" applyBorder="1"/>
    <xf numFmtId="4" fontId="0" fillId="0" borderId="0" xfId="0" applyNumberFormat="1"/>
    <xf numFmtId="43" fontId="3" fillId="2" borderId="6" xfId="1" applyFont="1" applyFill="1" applyBorder="1" applyAlignment="1">
      <alignment horizontal="right" vertical="top" wrapText="1"/>
    </xf>
    <xf numFmtId="43" fontId="6" fillId="2" borderId="0" xfId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0" borderId="6" xfId="0" applyBorder="1"/>
    <xf numFmtId="0" fontId="6" fillId="2" borderId="0" xfId="0" applyFont="1" applyFill="1"/>
    <xf numFmtId="0" fontId="6" fillId="0" borderId="0" xfId="0" applyFont="1"/>
    <xf numFmtId="0" fontId="5" fillId="2" borderId="4" xfId="0" applyFont="1" applyFill="1" applyBorder="1" applyAlignment="1">
      <alignment horizontal="left" vertical="center" wrapText="1"/>
    </xf>
    <xf numFmtId="4" fontId="0" fillId="0" borderId="0" xfId="0" applyNumberFormat="1" applyBorder="1"/>
    <xf numFmtId="0" fontId="3" fillId="2" borderId="7" xfId="0" applyFont="1" applyFill="1" applyBorder="1"/>
    <xf numFmtId="0" fontId="2" fillId="0" borderId="0" xfId="0" applyFont="1"/>
    <xf numFmtId="43" fontId="0" fillId="0" borderId="6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" fontId="0" fillId="0" borderId="8" xfId="0" applyNumberFormat="1" applyBorder="1"/>
    <xf numFmtId="43" fontId="3" fillId="2" borderId="8" xfId="1" applyFont="1" applyFill="1" applyBorder="1" applyAlignment="1">
      <alignment horizontal="right" vertical="top" wrapText="1"/>
    </xf>
    <xf numFmtId="43" fontId="3" fillId="2" borderId="1" xfId="1" applyFont="1" applyFill="1" applyBorder="1" applyAlignment="1">
      <alignment horizontal="right" vertical="center" wrapText="1"/>
    </xf>
    <xf numFmtId="43" fontId="3" fillId="2" borderId="8" xfId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43" fontId="6" fillId="2" borderId="2" xfId="1" applyFont="1" applyFill="1" applyBorder="1" applyAlignment="1">
      <alignment vertical="center" wrapText="1"/>
    </xf>
    <xf numFmtId="43" fontId="6" fillId="2" borderId="2" xfId="1" applyFont="1" applyFill="1" applyBorder="1" applyAlignment="1">
      <alignment horizontal="right" vertical="center" wrapText="1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1ER%20TRIMESTRE/Estados%20Fros%20y%20Pptales%20Marzo%202017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F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ienes Muebles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activeCell="H38" sqref="H38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3.85546875" style="3" bestFit="1" customWidth="1"/>
    <col min="5" max="5" width="14.42578125" style="3" bestFit="1" customWidth="1"/>
    <col min="6" max="6" width="13.85546875" style="3" bestFit="1" customWidth="1"/>
    <col min="7" max="7" width="15.28515625" style="3" bestFit="1" customWidth="1"/>
    <col min="8" max="11" width="13.85546875" style="3" bestFit="1" customWidth="1"/>
    <col min="12" max="12" width="3.710937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 t="s">
        <v>5</v>
      </c>
      <c r="I5" s="6"/>
      <c r="J5" s="6"/>
    </row>
    <row r="6" spans="2:11" s="1" customFormat="1" ht="6.75" customHeight="1" x14ac:dyDescent="0.2"/>
    <row r="7" spans="2:11" x14ac:dyDescent="0.2">
      <c r="B7" s="7" t="s">
        <v>6</v>
      </c>
      <c r="C7" s="7"/>
      <c r="D7" s="8" t="s">
        <v>7</v>
      </c>
      <c r="E7" s="8"/>
      <c r="F7" s="8"/>
      <c r="G7" s="8"/>
      <c r="H7" s="8"/>
      <c r="I7" s="8"/>
      <c r="J7" s="8"/>
      <c r="K7" s="8" t="s">
        <v>8</v>
      </c>
    </row>
    <row r="8" spans="2:11" ht="25.5" x14ac:dyDescent="0.2">
      <c r="B8" s="7"/>
      <c r="C8" s="7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16</v>
      </c>
      <c r="G9" s="9">
        <v>4</v>
      </c>
      <c r="H9" s="9">
        <v>5</v>
      </c>
      <c r="I9" s="10">
        <v>6</v>
      </c>
      <c r="J9" s="9">
        <v>7</v>
      </c>
      <c r="K9" s="9" t="s">
        <v>17</v>
      </c>
    </row>
    <row r="10" spans="2:11" x14ac:dyDescent="0.2">
      <c r="B10" s="11" t="s">
        <v>18</v>
      </c>
      <c r="C10" s="12"/>
      <c r="D10" s="13">
        <f>SUM(D11:D15)</f>
        <v>12769495.440000001</v>
      </c>
      <c r="E10" s="14">
        <f t="shared" ref="E10:J10" si="0">SUM(E11:E15)</f>
        <v>12553495.440000001</v>
      </c>
      <c r="F10" s="13">
        <f>D10+E10</f>
        <v>25322990.880000003</v>
      </c>
      <c r="G10" s="14">
        <f t="shared" si="0"/>
        <v>711702.31</v>
      </c>
      <c r="H10" s="13">
        <f t="shared" si="0"/>
        <v>711702.31</v>
      </c>
      <c r="I10" s="14">
        <f t="shared" si="0"/>
        <v>711702.31</v>
      </c>
      <c r="J10" s="13">
        <f t="shared" si="0"/>
        <v>711702.31</v>
      </c>
      <c r="K10" s="15">
        <f>F10-H10</f>
        <v>24611288.570000004</v>
      </c>
    </row>
    <row r="11" spans="2:11" ht="15" x14ac:dyDescent="0.25">
      <c r="B11" s="16"/>
      <c r="C11" s="17" t="s">
        <v>19</v>
      </c>
      <c r="D11" s="18">
        <v>6699711.2999999998</v>
      </c>
      <c r="E11" s="19">
        <v>6699711.2999999998</v>
      </c>
      <c r="F11" s="20">
        <f>D11+E11</f>
        <v>13399422.6</v>
      </c>
      <c r="G11" s="20">
        <v>480361.89</v>
      </c>
      <c r="H11" s="20">
        <v>480361.89</v>
      </c>
      <c r="I11" s="20">
        <v>480361.89</v>
      </c>
      <c r="J11" s="20">
        <v>480361.89</v>
      </c>
      <c r="K11" s="20">
        <f>F11-H11</f>
        <v>12919060.709999999</v>
      </c>
    </row>
    <row r="12" spans="2:11" ht="15" x14ac:dyDescent="0.25">
      <c r="B12" s="16"/>
      <c r="C12" s="17" t="s">
        <v>20</v>
      </c>
      <c r="D12" s="18">
        <v>2110461.84</v>
      </c>
      <c r="E12" s="19">
        <v>2110461.84</v>
      </c>
      <c r="F12" s="20">
        <f t="shared" ref="F12:F15" si="1">D12+E12</f>
        <v>4220923.68</v>
      </c>
      <c r="G12" s="20">
        <v>78328.88</v>
      </c>
      <c r="H12" s="20">
        <v>78328.88</v>
      </c>
      <c r="I12" s="20">
        <v>78328.88</v>
      </c>
      <c r="J12" s="20">
        <v>78328.88</v>
      </c>
      <c r="K12" s="20">
        <f t="shared" ref="K12:K15" si="2">F12-H12</f>
        <v>4142594.8</v>
      </c>
    </row>
    <row r="13" spans="2:11" ht="15" x14ac:dyDescent="0.25">
      <c r="B13" s="16"/>
      <c r="C13" s="17" t="s">
        <v>21</v>
      </c>
      <c r="D13" s="18">
        <v>1576644.1</v>
      </c>
      <c r="E13" s="19">
        <v>1576644.1</v>
      </c>
      <c r="F13" s="20">
        <f t="shared" si="1"/>
        <v>3153288.2</v>
      </c>
      <c r="G13" s="20">
        <v>1867.11</v>
      </c>
      <c r="H13" s="20">
        <v>1867.11</v>
      </c>
      <c r="I13" s="20">
        <v>1867.11</v>
      </c>
      <c r="J13" s="20">
        <v>1867.11</v>
      </c>
      <c r="K13" s="20">
        <f t="shared" si="2"/>
        <v>3151421.0900000003</v>
      </c>
    </row>
    <row r="14" spans="2:11" ht="15" x14ac:dyDescent="0.25">
      <c r="B14" s="16"/>
      <c r="C14" s="17" t="s">
        <v>22</v>
      </c>
      <c r="D14" s="18">
        <v>1558977.32</v>
      </c>
      <c r="E14" s="19">
        <v>1558977.32</v>
      </c>
      <c r="F14" s="20">
        <f t="shared" si="1"/>
        <v>3117954.64</v>
      </c>
      <c r="G14" s="20">
        <v>151144.43</v>
      </c>
      <c r="H14" s="20">
        <v>151144.43</v>
      </c>
      <c r="I14" s="20">
        <v>151144.43</v>
      </c>
      <c r="J14" s="20">
        <v>151144.43</v>
      </c>
      <c r="K14" s="20">
        <f t="shared" si="2"/>
        <v>2966810.21</v>
      </c>
    </row>
    <row r="15" spans="2:11" ht="15" x14ac:dyDescent="0.25">
      <c r="B15" s="16"/>
      <c r="C15" s="17" t="s">
        <v>23</v>
      </c>
      <c r="D15" s="18">
        <v>823700.88</v>
      </c>
      <c r="E15" s="19">
        <v>607700.88</v>
      </c>
      <c r="F15" s="20">
        <f t="shared" si="1"/>
        <v>1431401.76</v>
      </c>
      <c r="G15" s="20">
        <v>0</v>
      </c>
      <c r="H15" s="20">
        <v>0</v>
      </c>
      <c r="I15" s="20">
        <v>0</v>
      </c>
      <c r="J15" s="20">
        <v>0</v>
      </c>
      <c r="K15" s="20">
        <f t="shared" si="2"/>
        <v>1431401.76</v>
      </c>
    </row>
    <row r="16" spans="2:11" x14ac:dyDescent="0.2">
      <c r="B16" s="11" t="s">
        <v>24</v>
      </c>
      <c r="C16" s="12"/>
      <c r="D16" s="15">
        <f>SUM(D17:D24)</f>
        <v>1817310</v>
      </c>
      <c r="E16" s="21">
        <f t="shared" ref="E16:J16" si="3">SUM(E17:E24)</f>
        <v>996308.24</v>
      </c>
      <c r="F16" s="15">
        <f>D16+E16</f>
        <v>2813618.24</v>
      </c>
      <c r="G16" s="21">
        <f>SUM(G17:G24)</f>
        <v>31719.91</v>
      </c>
      <c r="H16" s="15">
        <f t="shared" si="3"/>
        <v>31719.91</v>
      </c>
      <c r="I16" s="21">
        <f t="shared" si="3"/>
        <v>31719.91</v>
      </c>
      <c r="J16" s="15">
        <f t="shared" si="3"/>
        <v>31719.91</v>
      </c>
      <c r="K16" s="15">
        <f>F16-H16</f>
        <v>2781898.33</v>
      </c>
    </row>
    <row r="17" spans="1:12" ht="15" x14ac:dyDescent="0.25">
      <c r="B17" s="22"/>
      <c r="C17" s="23" t="s">
        <v>25</v>
      </c>
      <c r="D17" s="18">
        <v>382000</v>
      </c>
      <c r="E17" s="19">
        <v>255800</v>
      </c>
      <c r="F17" s="20">
        <f t="shared" ref="F17:F46" si="4">D17+E17</f>
        <v>637800</v>
      </c>
      <c r="G17" s="19">
        <v>15198.44</v>
      </c>
      <c r="H17" s="18">
        <v>15198.44</v>
      </c>
      <c r="I17" s="19">
        <v>15198.44</v>
      </c>
      <c r="J17" s="18">
        <v>15198.44</v>
      </c>
      <c r="K17" s="20">
        <f>F17-H17</f>
        <v>622601.56000000006</v>
      </c>
    </row>
    <row r="18" spans="1:12" ht="15" x14ac:dyDescent="0.25">
      <c r="B18" s="22"/>
      <c r="C18" s="23" t="s">
        <v>26</v>
      </c>
      <c r="D18" s="18">
        <v>507270</v>
      </c>
      <c r="E18" s="19">
        <v>66000</v>
      </c>
      <c r="F18" s="20">
        <f t="shared" si="4"/>
        <v>573270</v>
      </c>
      <c r="G18" s="19">
        <v>12295.94</v>
      </c>
      <c r="H18" s="18">
        <v>12295.94</v>
      </c>
      <c r="I18" s="19">
        <v>12295.94</v>
      </c>
      <c r="J18" s="18">
        <v>12295.94</v>
      </c>
      <c r="K18" s="20">
        <f t="shared" ref="K18:K34" si="5">F18-H18</f>
        <v>560974.06000000006</v>
      </c>
    </row>
    <row r="19" spans="1:12" ht="15" x14ac:dyDescent="0.25">
      <c r="B19" s="22"/>
      <c r="C19" s="23" t="s">
        <v>27</v>
      </c>
      <c r="D19" s="18">
        <v>17000</v>
      </c>
      <c r="E19">
        <v>0</v>
      </c>
      <c r="F19" s="20">
        <f t="shared" si="4"/>
        <v>17000</v>
      </c>
      <c r="G19" s="19">
        <v>0</v>
      </c>
      <c r="H19" s="24">
        <v>0</v>
      </c>
      <c r="I19">
        <v>0</v>
      </c>
      <c r="J19" s="24">
        <v>0</v>
      </c>
      <c r="K19" s="20">
        <f t="shared" si="5"/>
        <v>17000</v>
      </c>
    </row>
    <row r="20" spans="1:12" ht="15" x14ac:dyDescent="0.25">
      <c r="B20" s="22"/>
      <c r="C20" s="23" t="s">
        <v>28</v>
      </c>
      <c r="D20" s="18">
        <v>170040</v>
      </c>
      <c r="E20" s="19">
        <v>229880</v>
      </c>
      <c r="F20" s="20">
        <f t="shared" si="4"/>
        <v>399920</v>
      </c>
      <c r="G20" s="19">
        <v>1879.23</v>
      </c>
      <c r="H20" s="18">
        <v>1879.23</v>
      </c>
      <c r="I20" s="19">
        <v>1879.23</v>
      </c>
      <c r="J20" s="18">
        <v>1879.23</v>
      </c>
      <c r="K20" s="20">
        <f t="shared" si="5"/>
        <v>398040.77</v>
      </c>
    </row>
    <row r="21" spans="1:12" ht="15" x14ac:dyDescent="0.25">
      <c r="B21" s="22"/>
      <c r="C21" s="23" t="s">
        <v>29</v>
      </c>
      <c r="D21" s="18">
        <v>73000</v>
      </c>
      <c r="E21" s="19">
        <v>64251.78</v>
      </c>
      <c r="F21" s="20">
        <f t="shared" si="4"/>
        <v>137251.78</v>
      </c>
      <c r="G21" s="19">
        <v>313.3</v>
      </c>
      <c r="H21" s="18">
        <v>313.3</v>
      </c>
      <c r="I21" s="19">
        <v>313.3</v>
      </c>
      <c r="J21" s="18">
        <v>313.3</v>
      </c>
      <c r="K21" s="20">
        <f t="shared" si="5"/>
        <v>136938.48000000001</v>
      </c>
    </row>
    <row r="22" spans="1:12" ht="15" x14ac:dyDescent="0.25">
      <c r="B22" s="22"/>
      <c r="C22" s="23" t="s">
        <v>30</v>
      </c>
      <c r="D22" s="18">
        <v>182000</v>
      </c>
      <c r="E22" s="19">
        <v>180000</v>
      </c>
      <c r="F22" s="20">
        <f t="shared" si="4"/>
        <v>362000</v>
      </c>
      <c r="G22" s="19">
        <v>0</v>
      </c>
      <c r="H22" s="18">
        <v>0</v>
      </c>
      <c r="I22" s="19">
        <v>0</v>
      </c>
      <c r="J22" s="18">
        <v>0</v>
      </c>
      <c r="K22" s="20">
        <f t="shared" si="5"/>
        <v>362000</v>
      </c>
    </row>
    <row r="23" spans="1:12" ht="15" x14ac:dyDescent="0.25">
      <c r="B23" s="22"/>
      <c r="C23" s="23" t="s">
        <v>31</v>
      </c>
      <c r="D23" s="18">
        <v>282000</v>
      </c>
      <c r="E23" s="19">
        <v>124664.46</v>
      </c>
      <c r="F23" s="20">
        <f t="shared" si="4"/>
        <v>406664.46</v>
      </c>
      <c r="G23" s="19">
        <v>0</v>
      </c>
      <c r="H23" s="18">
        <v>0</v>
      </c>
      <c r="I23" s="19">
        <v>0</v>
      </c>
      <c r="J23" s="18">
        <v>0</v>
      </c>
      <c r="K23" s="20">
        <f t="shared" si="5"/>
        <v>406664.46</v>
      </c>
    </row>
    <row r="24" spans="1:12" ht="15" x14ac:dyDescent="0.25">
      <c r="B24" s="22"/>
      <c r="C24" s="23" t="s">
        <v>32</v>
      </c>
      <c r="D24" s="18">
        <v>204000</v>
      </c>
      <c r="E24" s="19">
        <v>75712</v>
      </c>
      <c r="F24" s="20">
        <f t="shared" si="4"/>
        <v>279712</v>
      </c>
      <c r="G24" s="19">
        <v>2033</v>
      </c>
      <c r="H24" s="18">
        <v>2033</v>
      </c>
      <c r="I24" s="19">
        <v>2033</v>
      </c>
      <c r="J24" s="18">
        <v>2033</v>
      </c>
      <c r="K24" s="20">
        <f t="shared" si="5"/>
        <v>277679</v>
      </c>
    </row>
    <row r="25" spans="1:12" s="26" customFormat="1" x14ac:dyDescent="0.2">
      <c r="A25" s="25"/>
      <c r="B25" s="11" t="s">
        <v>33</v>
      </c>
      <c r="C25" s="12"/>
      <c r="D25" s="15">
        <f>SUM(D26:D34)</f>
        <v>5773188.9799999995</v>
      </c>
      <c r="E25" s="21">
        <f>SUM(E26:E34)</f>
        <v>2471222.2400000002</v>
      </c>
      <c r="F25" s="15">
        <f>D25+E25</f>
        <v>8244411.2199999997</v>
      </c>
      <c r="G25" s="21">
        <f t="shared" ref="G25:J25" si="6">SUM(G26:G34)</f>
        <v>78450.19</v>
      </c>
      <c r="H25" s="15">
        <f t="shared" si="6"/>
        <v>78450.19</v>
      </c>
      <c r="I25" s="21">
        <f t="shared" si="6"/>
        <v>78450.19</v>
      </c>
      <c r="J25" s="15">
        <f t="shared" si="6"/>
        <v>65299.189999999995</v>
      </c>
      <c r="K25" s="15">
        <f>F25-H25</f>
        <v>8165961.0299999993</v>
      </c>
      <c r="L25" s="25"/>
    </row>
    <row r="26" spans="1:12" ht="15" x14ac:dyDescent="0.25">
      <c r="B26" s="16"/>
      <c r="C26" s="17" t="s">
        <v>34</v>
      </c>
      <c r="D26" s="18">
        <v>600192.44999999995</v>
      </c>
      <c r="E26" s="19">
        <v>337063</v>
      </c>
      <c r="F26" s="20">
        <f t="shared" si="4"/>
        <v>937255.45</v>
      </c>
      <c r="G26" s="18">
        <v>13196</v>
      </c>
      <c r="H26" s="19">
        <v>13196</v>
      </c>
      <c r="I26" s="18">
        <v>13196</v>
      </c>
      <c r="J26" s="19">
        <v>13196</v>
      </c>
      <c r="K26" s="20">
        <f t="shared" si="5"/>
        <v>924059.45</v>
      </c>
    </row>
    <row r="27" spans="1:12" ht="15" x14ac:dyDescent="0.25">
      <c r="B27" s="16"/>
      <c r="C27" s="17" t="s">
        <v>35</v>
      </c>
      <c r="D27" s="18">
        <v>231200</v>
      </c>
      <c r="E27" s="19">
        <v>413159.24</v>
      </c>
      <c r="F27" s="20">
        <f t="shared" si="4"/>
        <v>644359.24</v>
      </c>
      <c r="G27" s="24">
        <v>0</v>
      </c>
      <c r="H27">
        <v>0</v>
      </c>
      <c r="I27" s="24">
        <v>0</v>
      </c>
      <c r="J27">
        <v>0</v>
      </c>
      <c r="K27" s="20">
        <f t="shared" si="5"/>
        <v>644359.24</v>
      </c>
    </row>
    <row r="28" spans="1:12" ht="15" x14ac:dyDescent="0.25">
      <c r="B28" s="16"/>
      <c r="C28" s="17" t="s">
        <v>36</v>
      </c>
      <c r="D28" s="18">
        <v>1964000</v>
      </c>
      <c r="E28" s="19">
        <v>335000</v>
      </c>
      <c r="F28" s="20">
        <f t="shared" si="4"/>
        <v>2299000</v>
      </c>
      <c r="G28" s="18">
        <v>3373.4</v>
      </c>
      <c r="H28" s="19">
        <v>3373.4</v>
      </c>
      <c r="I28" s="18">
        <v>3373.4</v>
      </c>
      <c r="J28" s="19">
        <v>3373.4</v>
      </c>
      <c r="K28" s="20">
        <f t="shared" si="5"/>
        <v>2295626.6</v>
      </c>
    </row>
    <row r="29" spans="1:12" ht="15" x14ac:dyDescent="0.25">
      <c r="B29" s="16"/>
      <c r="C29" s="17" t="s">
        <v>37</v>
      </c>
      <c r="D29" s="18">
        <v>23700</v>
      </c>
      <c r="E29" s="19">
        <v>101600</v>
      </c>
      <c r="F29" s="20">
        <f t="shared" si="4"/>
        <v>125300</v>
      </c>
      <c r="G29" s="18">
        <v>2107.44</v>
      </c>
      <c r="H29" s="19">
        <v>2107.44</v>
      </c>
      <c r="I29" s="18">
        <v>2107.44</v>
      </c>
      <c r="J29" s="19">
        <v>2107.44</v>
      </c>
      <c r="K29" s="20">
        <f t="shared" si="5"/>
        <v>123192.56</v>
      </c>
    </row>
    <row r="30" spans="1:12" ht="15" x14ac:dyDescent="0.25">
      <c r="B30" s="16"/>
      <c r="C30" s="17" t="s">
        <v>38</v>
      </c>
      <c r="D30" s="18">
        <v>891864.23</v>
      </c>
      <c r="E30" s="19">
        <v>443598.84</v>
      </c>
      <c r="F30" s="20">
        <f t="shared" si="4"/>
        <v>1335463.07</v>
      </c>
      <c r="G30" s="18">
        <v>2463.2800000000002</v>
      </c>
      <c r="H30" s="19">
        <v>2463.2800000000002</v>
      </c>
      <c r="I30" s="18">
        <v>2463.2800000000002</v>
      </c>
      <c r="J30" s="19">
        <v>2463.2800000000002</v>
      </c>
      <c r="K30" s="20">
        <f t="shared" si="5"/>
        <v>1332999.79</v>
      </c>
    </row>
    <row r="31" spans="1:12" ht="15" x14ac:dyDescent="0.25">
      <c r="B31" s="16"/>
      <c r="C31" s="17" t="s">
        <v>39</v>
      </c>
      <c r="D31" s="18">
        <v>171000</v>
      </c>
      <c r="E31" s="19">
        <v>26000</v>
      </c>
      <c r="F31" s="20">
        <f t="shared" si="4"/>
        <v>197000</v>
      </c>
      <c r="G31" s="24">
        <v>0</v>
      </c>
      <c r="H31">
        <v>0</v>
      </c>
      <c r="I31" s="24">
        <v>0</v>
      </c>
      <c r="J31">
        <v>0</v>
      </c>
      <c r="K31" s="20">
        <f t="shared" si="5"/>
        <v>197000</v>
      </c>
    </row>
    <row r="32" spans="1:12" ht="15" x14ac:dyDescent="0.25">
      <c r="B32" s="16"/>
      <c r="C32" s="17" t="s">
        <v>40</v>
      </c>
      <c r="D32" s="18">
        <v>244411.16</v>
      </c>
      <c r="E32" s="19">
        <v>293300</v>
      </c>
      <c r="F32" s="20">
        <f t="shared" si="4"/>
        <v>537711.16</v>
      </c>
      <c r="G32" s="18">
        <v>27131.01</v>
      </c>
      <c r="H32" s="19">
        <v>27131.01</v>
      </c>
      <c r="I32" s="18">
        <v>27131.01</v>
      </c>
      <c r="J32" s="19">
        <v>27131.01</v>
      </c>
      <c r="K32" s="20">
        <f t="shared" si="5"/>
        <v>510580.15</v>
      </c>
    </row>
    <row r="33" spans="1:12" ht="15" x14ac:dyDescent="0.25">
      <c r="B33" s="16"/>
      <c r="C33" s="17" t="s">
        <v>41</v>
      </c>
      <c r="D33" s="18">
        <v>303800</v>
      </c>
      <c r="E33" s="19">
        <v>129600</v>
      </c>
      <c r="F33" s="20">
        <f t="shared" si="4"/>
        <v>433400</v>
      </c>
      <c r="G33" s="18">
        <v>4416.32</v>
      </c>
      <c r="H33" s="19">
        <v>4416.32</v>
      </c>
      <c r="I33" s="18">
        <v>4416.32</v>
      </c>
      <c r="J33" s="19">
        <v>4416.32</v>
      </c>
      <c r="K33" s="20">
        <f t="shared" si="5"/>
        <v>428983.68</v>
      </c>
    </row>
    <row r="34" spans="1:12" ht="15" x14ac:dyDescent="0.25">
      <c r="B34" s="16"/>
      <c r="C34" s="17" t="s">
        <v>42</v>
      </c>
      <c r="D34" s="18">
        <v>1343021.14</v>
      </c>
      <c r="E34" s="19">
        <v>391901.16</v>
      </c>
      <c r="F34" s="20">
        <f t="shared" si="4"/>
        <v>1734922.2999999998</v>
      </c>
      <c r="G34" s="18">
        <v>25762.74</v>
      </c>
      <c r="H34" s="19">
        <v>25762.74</v>
      </c>
      <c r="I34" s="18">
        <v>25762.74</v>
      </c>
      <c r="J34" s="19">
        <v>12611.74</v>
      </c>
      <c r="K34" s="20">
        <f t="shared" si="5"/>
        <v>1709159.5599999998</v>
      </c>
    </row>
    <row r="35" spans="1:12" x14ac:dyDescent="0.2">
      <c r="B35" s="11" t="s">
        <v>43</v>
      </c>
      <c r="C35" s="12"/>
      <c r="D35" s="15">
        <f>D36</f>
        <v>243000</v>
      </c>
      <c r="E35" s="21">
        <f t="shared" ref="E35:J35" si="7">E36</f>
        <v>122013.09</v>
      </c>
      <c r="F35" s="15">
        <f>D35+E35</f>
        <v>365013.08999999997</v>
      </c>
      <c r="G35" s="21">
        <f t="shared" si="7"/>
        <v>223</v>
      </c>
      <c r="H35" s="15">
        <f t="shared" si="7"/>
        <v>223</v>
      </c>
      <c r="I35" s="21">
        <f t="shared" si="7"/>
        <v>223</v>
      </c>
      <c r="J35" s="15">
        <f t="shared" si="7"/>
        <v>223</v>
      </c>
      <c r="K35" s="15">
        <f>F35-H35</f>
        <v>364790.08999999997</v>
      </c>
    </row>
    <row r="36" spans="1:12" ht="15" x14ac:dyDescent="0.25">
      <c r="B36" s="22"/>
      <c r="C36" s="23" t="s">
        <v>44</v>
      </c>
      <c r="D36" s="18">
        <v>243000</v>
      </c>
      <c r="E36" s="19">
        <v>122013.09</v>
      </c>
      <c r="F36" s="20">
        <f t="shared" si="4"/>
        <v>365013.08999999997</v>
      </c>
      <c r="G36">
        <v>223</v>
      </c>
      <c r="H36" s="24">
        <v>223</v>
      </c>
      <c r="I36">
        <v>223</v>
      </c>
      <c r="J36" s="24">
        <v>223</v>
      </c>
      <c r="K36" s="20">
        <f>F36-H36</f>
        <v>364790.08999999997</v>
      </c>
    </row>
    <row r="37" spans="1:12" x14ac:dyDescent="0.2">
      <c r="B37" s="11" t="s">
        <v>45</v>
      </c>
      <c r="C37" s="12"/>
      <c r="D37" s="15">
        <f>SUM(D38:D42)</f>
        <v>1118600</v>
      </c>
      <c r="E37" s="21">
        <f>SUM(E38:E42)</f>
        <v>2795715.37</v>
      </c>
      <c r="F37" s="15">
        <f>D37+E37</f>
        <v>3914315.37</v>
      </c>
      <c r="G37" s="21">
        <f>SUM(G38:G42)</f>
        <v>166800</v>
      </c>
      <c r="H37" s="15">
        <f t="shared" ref="H37:J37" si="8">SUM(H38:H42)</f>
        <v>0</v>
      </c>
      <c r="I37" s="21">
        <f t="shared" si="8"/>
        <v>0</v>
      </c>
      <c r="J37" s="15">
        <f t="shared" si="8"/>
        <v>0</v>
      </c>
      <c r="K37" s="15">
        <f>F37-H37</f>
        <v>3914315.37</v>
      </c>
    </row>
    <row r="38" spans="1:12" ht="15" x14ac:dyDescent="0.25">
      <c r="B38" s="27"/>
      <c r="C38" s="23" t="s">
        <v>46</v>
      </c>
      <c r="D38" s="18">
        <v>532600</v>
      </c>
      <c r="E38" s="19">
        <v>244981.62</v>
      </c>
      <c r="F38" s="20">
        <f t="shared" si="4"/>
        <v>777581.62</v>
      </c>
      <c r="G38" s="28">
        <v>0</v>
      </c>
      <c r="H38" s="18">
        <v>0</v>
      </c>
      <c r="I38" s="28">
        <v>0</v>
      </c>
      <c r="J38" s="18">
        <v>0</v>
      </c>
      <c r="K38" s="20">
        <f>F38-H38</f>
        <v>777581.62</v>
      </c>
    </row>
    <row r="39" spans="1:12" ht="15" x14ac:dyDescent="0.25">
      <c r="B39" s="27"/>
      <c r="C39" s="23" t="s">
        <v>47</v>
      </c>
      <c r="D39" s="18">
        <v>262000</v>
      </c>
      <c r="E39">
        <v>0</v>
      </c>
      <c r="F39" s="20">
        <f t="shared" si="4"/>
        <v>262000</v>
      </c>
      <c r="G39" s="28">
        <v>0</v>
      </c>
      <c r="H39" s="18">
        <v>0</v>
      </c>
      <c r="I39" s="28">
        <v>0</v>
      </c>
      <c r="J39" s="18">
        <v>0</v>
      </c>
      <c r="K39" s="20">
        <f t="shared" ref="K39:K46" si="9">F39-H39</f>
        <v>262000</v>
      </c>
    </row>
    <row r="40" spans="1:12" ht="15" x14ac:dyDescent="0.25">
      <c r="B40" s="16"/>
      <c r="C40" s="3" t="s">
        <v>48</v>
      </c>
      <c r="D40" s="18">
        <v>0</v>
      </c>
      <c r="E40" s="19">
        <v>141882.37</v>
      </c>
      <c r="F40" s="20">
        <f t="shared" si="4"/>
        <v>141882.37</v>
      </c>
      <c r="G40" s="28">
        <v>0</v>
      </c>
      <c r="H40" s="18">
        <v>0</v>
      </c>
      <c r="I40" s="28">
        <v>0</v>
      </c>
      <c r="J40" s="18">
        <v>0</v>
      </c>
      <c r="K40" s="20">
        <f t="shared" si="9"/>
        <v>141882.37</v>
      </c>
    </row>
    <row r="41" spans="1:12" ht="15" x14ac:dyDescent="0.25">
      <c r="B41" s="16"/>
      <c r="C41" s="17" t="s">
        <v>49</v>
      </c>
      <c r="D41" s="18">
        <v>180000</v>
      </c>
      <c r="E41">
        <v>0</v>
      </c>
      <c r="F41" s="20">
        <f t="shared" si="4"/>
        <v>180000</v>
      </c>
      <c r="G41" s="28">
        <v>0</v>
      </c>
      <c r="H41" s="18">
        <v>0</v>
      </c>
      <c r="I41" s="28">
        <v>0</v>
      </c>
      <c r="J41" s="18">
        <v>0</v>
      </c>
      <c r="K41" s="20">
        <f t="shared" si="9"/>
        <v>180000</v>
      </c>
    </row>
    <row r="42" spans="1:12" ht="15" x14ac:dyDescent="0.25">
      <c r="B42" s="16"/>
      <c r="C42" s="17" t="s">
        <v>50</v>
      </c>
      <c r="D42" s="18">
        <v>144000</v>
      </c>
      <c r="E42" s="19">
        <v>2408851.38</v>
      </c>
      <c r="F42" s="20">
        <f t="shared" si="4"/>
        <v>2552851.38</v>
      </c>
      <c r="G42" s="19">
        <v>166800</v>
      </c>
      <c r="H42" s="18">
        <v>0</v>
      </c>
      <c r="I42" s="28">
        <v>0</v>
      </c>
      <c r="J42" s="18">
        <v>0</v>
      </c>
      <c r="K42" s="20">
        <f t="shared" si="9"/>
        <v>2552851.38</v>
      </c>
    </row>
    <row r="43" spans="1:12" ht="15" x14ac:dyDescent="0.25">
      <c r="A43" s="29"/>
      <c r="B43" s="30" t="s">
        <v>51</v>
      </c>
      <c r="C43" s="17"/>
      <c r="D43" s="15">
        <f>SUM(D44)</f>
        <v>0</v>
      </c>
      <c r="E43" s="21">
        <f>SUM(E44)</f>
        <v>2200000</v>
      </c>
      <c r="F43" s="15">
        <f>D43+E43</f>
        <v>2200000</v>
      </c>
      <c r="G43" s="21">
        <f>SUM(G44)</f>
        <v>0</v>
      </c>
      <c r="H43" s="15">
        <f>SUM(H44)</f>
        <v>0</v>
      </c>
      <c r="I43" s="21">
        <f>SUM(I44)</f>
        <v>0</v>
      </c>
      <c r="J43" s="15">
        <f>SUM(J44)</f>
        <v>0</v>
      </c>
      <c r="K43" s="15">
        <f>F43-H43</f>
        <v>2200000</v>
      </c>
    </row>
    <row r="44" spans="1:12" ht="15" x14ac:dyDescent="0.25">
      <c r="B44" s="16"/>
      <c r="C44" t="s">
        <v>52</v>
      </c>
      <c r="D44" s="31">
        <v>0</v>
      </c>
      <c r="E44" s="19">
        <v>2200000</v>
      </c>
      <c r="F44" s="20">
        <f t="shared" si="4"/>
        <v>2200000</v>
      </c>
      <c r="G44" s="32">
        <v>0</v>
      </c>
      <c r="H44" s="31">
        <v>0</v>
      </c>
      <c r="I44" s="32">
        <v>0</v>
      </c>
      <c r="J44" s="31">
        <v>0</v>
      </c>
      <c r="K44" s="20">
        <f t="shared" si="9"/>
        <v>2200000</v>
      </c>
    </row>
    <row r="45" spans="1:12" s="26" customFormat="1" x14ac:dyDescent="0.2">
      <c r="A45" s="25"/>
      <c r="B45" s="33"/>
      <c r="C45" s="34" t="s">
        <v>53</v>
      </c>
      <c r="D45" s="15">
        <f>D46</f>
        <v>634729.54</v>
      </c>
      <c r="E45" s="21">
        <f t="shared" ref="E45:J45" si="10">E46</f>
        <v>0</v>
      </c>
      <c r="F45" s="15">
        <f>D45+E45</f>
        <v>634729.54</v>
      </c>
      <c r="G45" s="21">
        <f t="shared" si="10"/>
        <v>0</v>
      </c>
      <c r="H45" s="15">
        <f t="shared" si="10"/>
        <v>0</v>
      </c>
      <c r="I45" s="21">
        <f t="shared" si="10"/>
        <v>0</v>
      </c>
      <c r="J45" s="15">
        <f t="shared" si="10"/>
        <v>0</v>
      </c>
      <c r="K45" s="15">
        <f>F45-H45</f>
        <v>634729.54</v>
      </c>
      <c r="L45" s="25"/>
    </row>
    <row r="46" spans="1:12" ht="15" x14ac:dyDescent="0.25">
      <c r="B46" s="16"/>
      <c r="C46" s="17" t="s">
        <v>54</v>
      </c>
      <c r="D46" s="35">
        <v>634729.54</v>
      </c>
      <c r="E46" s="19">
        <v>0</v>
      </c>
      <c r="F46" s="36">
        <f t="shared" si="4"/>
        <v>634729.54</v>
      </c>
      <c r="G46" s="37">
        <v>0</v>
      </c>
      <c r="H46" s="38">
        <v>0</v>
      </c>
      <c r="I46" s="37">
        <v>0</v>
      </c>
      <c r="J46" s="38">
        <v>0</v>
      </c>
      <c r="K46" s="20">
        <f t="shared" si="9"/>
        <v>634729.54</v>
      </c>
    </row>
    <row r="47" spans="1:12" s="26" customFormat="1" x14ac:dyDescent="0.2">
      <c r="A47" s="25"/>
      <c r="B47" s="39"/>
      <c r="C47" s="40" t="s">
        <v>55</v>
      </c>
      <c r="D47" s="41">
        <f>+D10+D16+D25+D35+D37+D45+D43</f>
        <v>22356323.960000001</v>
      </c>
      <c r="E47" s="41">
        <f>+E10+E16+E25+E35+E37+E45+E43</f>
        <v>21138754.380000003</v>
      </c>
      <c r="F47" s="42">
        <f>D47+E47</f>
        <v>43495078.340000004</v>
      </c>
      <c r="G47" s="41">
        <f>+G10+G16+G25+G35+G37+G45+G43</f>
        <v>988895.41000000015</v>
      </c>
      <c r="H47" s="41">
        <f>+H10+H16+H25+H35+H37+H45+H43</f>
        <v>822095.41000000015</v>
      </c>
      <c r="I47" s="41">
        <f>+I10+I16+I25+I35+I37+I45+I43</f>
        <v>822095.41000000015</v>
      </c>
      <c r="J47" s="41">
        <f>+J10+J16+J25+J35+J37+J45+J43</f>
        <v>808944.41</v>
      </c>
      <c r="K47" s="42">
        <f>F47-H47</f>
        <v>42672982.930000007</v>
      </c>
      <c r="L47" s="25"/>
    </row>
    <row r="49" spans="2:11" x14ac:dyDescent="0.2">
      <c r="B49" s="43" t="s">
        <v>56</v>
      </c>
      <c r="F49" s="44"/>
      <c r="G49" s="44"/>
      <c r="H49" s="44"/>
      <c r="I49" s="44"/>
      <c r="J49" s="44"/>
      <c r="K49" s="44"/>
    </row>
    <row r="51" spans="2:11" x14ac:dyDescent="0.2">
      <c r="D51" s="44" t="str">
        <f>IF(D48=[1]CAdmon!D37," ","ERROR")</f>
        <v xml:space="preserve"> </v>
      </c>
      <c r="E51" s="44" t="str">
        <f>IF(E48=[1]CAdmon!E37," ","ERROR")</f>
        <v xml:space="preserve"> </v>
      </c>
      <c r="F51" s="44" t="str">
        <f>IF(F48=[1]CAdmon!F37," ","ERROR")</f>
        <v xml:space="preserve"> </v>
      </c>
      <c r="G51" s="44"/>
      <c r="H51" s="44" t="str">
        <f>IF(H48=[1]CAdmon!H37," ","ERROR")</f>
        <v xml:space="preserve"> </v>
      </c>
      <c r="I51" s="44"/>
      <c r="J51" s="44" t="str">
        <f>IF(J48=[1]CAdmon!J37," ","ERROR")</f>
        <v xml:space="preserve"> </v>
      </c>
      <c r="K51" s="44" t="str">
        <f>IF(K48=[1]CAdmon!K37," ","ERROR")</f>
        <v xml:space="preserve"> </v>
      </c>
    </row>
    <row r="52" spans="2:11" x14ac:dyDescent="0.2">
      <c r="C52" s="45"/>
    </row>
    <row r="53" spans="2:11" x14ac:dyDescent="0.2">
      <c r="C53" s="46" t="s">
        <v>57</v>
      </c>
      <c r="F53" s="47" t="s">
        <v>58</v>
      </c>
      <c r="G53" s="47"/>
      <c r="H53" s="47"/>
      <c r="I53" s="47"/>
      <c r="J53" s="47"/>
      <c r="K53" s="47"/>
    </row>
    <row r="54" spans="2:11" x14ac:dyDescent="0.2">
      <c r="C54" s="46" t="s">
        <v>59</v>
      </c>
      <c r="F54" s="48" t="s">
        <v>60</v>
      </c>
      <c r="G54" s="48"/>
      <c r="H54" s="48"/>
      <c r="I54" s="48"/>
      <c r="J54" s="48"/>
      <c r="K54" s="48"/>
    </row>
  </sheetData>
  <mergeCells count="13">
    <mergeCell ref="F54:K54"/>
    <mergeCell ref="B10:C10"/>
    <mergeCell ref="B16:C16"/>
    <mergeCell ref="B25:C25"/>
    <mergeCell ref="B35:C35"/>
    <mergeCell ref="B37:C37"/>
    <mergeCell ref="F53:K53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paperSize="9" scale="48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2018-05-29T19:48:25Z</cp:lastPrinted>
  <dcterms:created xsi:type="dcterms:W3CDTF">2018-05-29T19:45:27Z</dcterms:created>
  <dcterms:modified xsi:type="dcterms:W3CDTF">2018-05-29T19:48:53Z</dcterms:modified>
</cp:coreProperties>
</file>