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2017\2do trimestre\"/>
    </mc:Choice>
  </mc:AlternateContent>
  <bookViews>
    <workbookView xWindow="0" yWindow="0" windowWidth="20490" windowHeight="9045"/>
  </bookViews>
  <sheets>
    <sheet name="Hoja1" sheetId="1" r:id="rId1"/>
  </sheets>
  <externalReferences>
    <externalReference r:id="rId2"/>
    <externalReference r:id="rId3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H53" i="1"/>
  <c r="F53" i="1"/>
  <c r="E53" i="1"/>
  <c r="D53" i="1"/>
  <c r="J49" i="1"/>
  <c r="H49" i="1"/>
  <c r="F49" i="1"/>
  <c r="D49" i="1"/>
  <c r="F48" i="1"/>
  <c r="K48" i="1" s="1"/>
  <c r="F47" i="1"/>
  <c r="K47" i="1" s="1"/>
  <c r="C47" i="1"/>
  <c r="J46" i="1"/>
  <c r="I46" i="1"/>
  <c r="K46" i="1" s="1"/>
  <c r="H46" i="1"/>
  <c r="G46" i="1"/>
  <c r="F46" i="1"/>
  <c r="E46" i="1"/>
  <c r="D46" i="1"/>
  <c r="J44" i="1"/>
  <c r="I44" i="1"/>
  <c r="K44" i="1" s="1"/>
  <c r="H44" i="1"/>
  <c r="G44" i="1"/>
  <c r="F44" i="1"/>
  <c r="E44" i="1"/>
  <c r="D44" i="1"/>
  <c r="J42" i="1"/>
  <c r="I42" i="1"/>
  <c r="K42" i="1" s="1"/>
  <c r="H42" i="1"/>
  <c r="G42" i="1"/>
  <c r="F42" i="1"/>
  <c r="E42" i="1"/>
  <c r="D42" i="1"/>
  <c r="J36" i="1"/>
  <c r="I36" i="1"/>
  <c r="K36" i="1" s="1"/>
  <c r="H36" i="1"/>
  <c r="G36" i="1"/>
  <c r="F36" i="1"/>
  <c r="E36" i="1"/>
  <c r="D36" i="1"/>
  <c r="J34" i="1"/>
  <c r="I34" i="1"/>
  <c r="K34" i="1" s="1"/>
  <c r="H34" i="1"/>
  <c r="G34" i="1"/>
  <c r="F34" i="1"/>
  <c r="E34" i="1"/>
  <c r="D34" i="1"/>
  <c r="J24" i="1"/>
  <c r="I24" i="1"/>
  <c r="K24" i="1" s="1"/>
  <c r="H24" i="1"/>
  <c r="G24" i="1"/>
  <c r="F24" i="1"/>
  <c r="E24" i="1"/>
  <c r="D24" i="1"/>
  <c r="J15" i="1"/>
  <c r="I15" i="1"/>
  <c r="I49" i="1" s="1"/>
  <c r="H15" i="1"/>
  <c r="G15" i="1"/>
  <c r="G49" i="1" s="1"/>
  <c r="F15" i="1"/>
  <c r="E15" i="1"/>
  <c r="E49" i="1" s="1"/>
  <c r="D15" i="1"/>
  <c r="K15" i="1" l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<sst xmlns="http://schemas.openxmlformats.org/spreadsheetml/2006/main" count="61" uniqueCount="61">
  <si>
    <t>ESTADO ANALÍTICO DEL EJERCICIO DEL PRESUPUESTO DE EGRESOS</t>
  </si>
  <si>
    <t>CLASIFICACIÓN POR OBJETO DEL GASTO (CAPÍTULO Y CONCEPTO)</t>
  </si>
  <si>
    <t>Del 1 de Enero al 30 de Junio de 2017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</si>
  <si>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</si>
  <si>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</si>
  <si>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</si>
  <si>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</si>
  <si>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</si>
  <si>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</si>
  <si>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</si>
  <si>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</si>
  <si>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</si>
  <si>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</si>
  <si>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</si>
  <si>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</si>
  <si>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</si>
  <si>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</si>
  <si>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</si>
  <si>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</si>
  <si>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</si>
  <si>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</si>
  <si>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</si>
  <si>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1000 SERVICIOS PERSONALES</t>
  </si>
  <si>
    <t>2100 MATERIALES DE ADMINISTRACIÓN, EMISIÓN DE DOCUMENTO</t>
  </si>
  <si>
    <t>2200 ALIMENTOS Y UTENSILIOS</t>
  </si>
  <si>
    <t>2300 MATERIAS PRIMAS Y MATERIALES DE PRODUCCIÓN Y COMER</t>
  </si>
  <si>
    <t>2400 MATERIALES Y ARTÍCULOS DE CONSTRUCCIÓN Y REPARACIÓ</t>
  </si>
  <si>
    <t>2500 PRODUCTOS QUÍMICOS, FARMACEÚTICOS Y DE LABORATORIO</t>
  </si>
  <si>
    <t>2600 COMBUSTIBLES, LUBRICANTES Y ADITIVOS</t>
  </si>
  <si>
    <t>2700 VESTURIO, BLANCOS Y PRENDAS E PROTECCIÓN Y ARTÍCUL</t>
  </si>
  <si>
    <t>2900 HERRAMIENTAS, REFACCIONES Y ACCESORIOS MENORES</t>
  </si>
  <si>
    <t>2000 MATERIALES Y SUMINISTROS</t>
  </si>
  <si>
    <t>3100 SERVICIOS BÁSICOS</t>
  </si>
  <si>
    <t>3200 SERVICIOS DE ARRENDAMIENTO</t>
  </si>
  <si>
    <t>3300 SERVICIOS, PROFESIONALES, CIENTÍFICOS, TÉCNICOS Y</t>
  </si>
  <si>
    <t>3400 SERVICIOS FINANCIEROS, BANCARIOS Y COMERCIALES</t>
  </si>
  <si>
    <t>3500 SERVICIOS DE INSTALACIÓN, REPARACIÓN, MANTENIMIENT</t>
  </si>
  <si>
    <t>3600 SERVICIOS DE COMUNICACIÓN SOCIAL Y PUBLICIDAD</t>
  </si>
  <si>
    <t>3700 SERVICIOS DE TRASLADO Y VIÁTICOS</t>
  </si>
  <si>
    <t>3800 SERVICIOS OFICIALES</t>
  </si>
  <si>
    <t>3900 OTROS SERVICIOS GENERALES</t>
  </si>
  <si>
    <t>3000 SERVICIOS GENERALES</t>
  </si>
  <si>
    <t>4400 AYUDAS SOCIALES</t>
  </si>
  <si>
    <t>4000 TRANSFERENCIAS, ASIGNACIONES, SUBSIDIOS Y OTRAS AY</t>
  </si>
  <si>
    <t>5100 MOBILIARIO Y EQUIPO DE ADMINISTRACIÓN</t>
  </si>
  <si>
    <t>5200 MOBILIARIO Y EQUIPO EDUCACIONAL Y RECREATIVO</t>
  </si>
  <si>
    <t>5300 EQUIPO E INSTRUMENTAL MÉDICO Y DE LABORATORIO</t>
  </si>
  <si>
    <t>5400 VEHÍCULOS Y EQUIPO DE TRANSPORTE</t>
  </si>
  <si>
    <t>5600 MAQUINARIA, OTROS EQUIPOS Y HERRAMIENTAS</t>
  </si>
  <si>
    <t>5000 BIENES MUEBLES, INMUEBLES E INTANGIBLES</t>
  </si>
  <si>
    <t>6200 OBRA PÚBLICA EN BIENES PROPIOS</t>
  </si>
  <si>
    <t>6000 INVERSIÓN PÚBLICA</t>
  </si>
  <si>
    <t>7900 PROVISIONES PARA CONTINGENCIAS Y OTRAS EROGACIONES</t>
  </si>
  <si>
    <t>7000 INVERSIONES FINANCIERAS Y OTRAS PROVISIONES</t>
  </si>
  <si>
    <t>Equipo de Comunicación y Telecomunicación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</si>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</sst>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0" fillId="2" borderId="0" xfId="0" applyFont="1" applyFill="1"/>
    <xf numFmtId="4" fontId="0" fillId="0" borderId="4" xfId="0" applyNumberFormat="1" applyBorder="1"/>
    <xf numFmtId="4" fontId="0" fillId="0" borderId="3" xfId="0" applyNumberFormat="1" applyBorder="1"/>
    <xf numFmtId="4" fontId="0" fillId="0" borderId="5" xfId="0" applyNumberFormat="1" applyBorder="1"/>
    <xf numFmtId="0" fontId="0" fillId="2" borderId="6" xfId="0" applyFont="1" applyFill="1" applyBorder="1"/>
    <xf numFmtId="4" fontId="0" fillId="0" borderId="7" xfId="0" applyNumberFormat="1" applyBorder="1"/>
    <xf numFmtId="4" fontId="0" fillId="0" borderId="6" xfId="0" applyNumberFormat="1" applyBorder="1"/>
    <xf numFmtId="4" fontId="0" fillId="0" borderId="0" xfId="0" applyNumberFormat="1" applyBorder="1"/>
    <xf numFmtId="0" fontId="2" fillId="2" borderId="6" xfId="0" applyFont="1" applyFill="1" applyBorder="1"/>
    <xf numFmtId="0" fontId="2" fillId="2" borderId="0" xfId="0" applyFont="1" applyFill="1"/>
    <xf numFmtId="4" fontId="2" fillId="0" borderId="7" xfId="0" applyNumberFormat="1" applyFont="1" applyBorder="1"/>
    <xf numFmtId="4" fontId="2" fillId="0" borderId="6" xfId="0" applyNumberFormat="1" applyFont="1" applyBorder="1"/>
    <xf numFmtId="0" fontId="0" fillId="0" borderId="6" xfId="0" applyBorder="1"/>
    <xf numFmtId="0" fontId="0" fillId="0" borderId="0" xfId="0" applyBorder="1"/>
    <xf numFmtId="4" fontId="5" fillId="0" borderId="7" xfId="0" applyNumberFormat="1" applyFont="1" applyBorder="1"/>
    <xf numFmtId="4" fontId="5" fillId="0" borderId="6" xfId="0" applyNumberFormat="1" applyFont="1" applyBorder="1"/>
    <xf numFmtId="0" fontId="0" fillId="0" borderId="7" xfId="0" applyBorder="1"/>
    <xf numFmtId="0" fontId="2" fillId="0" borderId="7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3" fillId="2" borderId="7" xfId="1" applyFont="1" applyFill="1" applyBorder="1" applyAlignment="1">
      <alignment horizontal="right" vertical="center" wrapText="1"/>
    </xf>
    <xf numFmtId="43" fontId="3" fillId="2" borderId="6" xfId="1" applyFont="1" applyFill="1" applyBorder="1" applyAlignment="1">
      <alignment horizontal="right" vertical="center" wrapText="1"/>
    </xf>
    <xf numFmtId="43" fontId="3" fillId="2" borderId="0" xfId="1" applyFont="1" applyFill="1" applyBorder="1" applyAlignment="1">
      <alignment horizontal="right" vertical="center" wrapText="1"/>
    </xf>
    <xf numFmtId="43" fontId="7" fillId="2" borderId="6" xfId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right" vertical="center" wrapText="1"/>
    </xf>
    <xf numFmtId="43" fontId="3" fillId="2" borderId="8" xfId="1" applyFont="1" applyFill="1" applyBorder="1" applyAlignment="1">
      <alignment horizontal="right" vertical="center" wrapText="1"/>
    </xf>
    <xf numFmtId="43" fontId="3" fillId="2" borderId="1" xfId="1" applyFont="1" applyFill="1" applyBorder="1" applyAlignment="1">
      <alignment horizontal="right" vertical="center" wrapText="1"/>
    </xf>
    <xf numFmtId="43" fontId="7" fillId="2" borderId="8" xfId="1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43" fontId="7" fillId="2" borderId="2" xfId="1" applyFont="1" applyFill="1" applyBorder="1" applyAlignment="1">
      <alignment vertical="center" wrapText="1"/>
    </xf>
    <xf numFmtId="0" fontId="7" fillId="0" borderId="0" xfId="0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268941</xdr:colOff>
      <xdr:row>54</xdr:row>
      <xdr:rowOff>22411</xdr:rowOff>
    </xdr:from>
    <xdr:to>
      <xdr:col>9</xdr:col>
      <xdr:colOff>448235</xdr:colOff>
      <xdr:row>58</xdr:row>
      <xdr:rowOff>35107</xdr:rowOff>
    </xdr:to>
    <xdr:sp macro="" textlink="">
      <xdr:nvSpPr>
        <xdr:cNvPr id="2" name="9 CuadroTexto"/>
        <xdr:cNvSpPr txBox="1"/>
      </xdr:nvSpPr>
      <xdr:spPr>
        <a:xfrm>
          <a:off x="7393641" y="9795061"/>
          <a:ext cx="2827244" cy="66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974911</xdr:colOff>
      <xdr:row>54</xdr:row>
      <xdr:rowOff>44823</xdr:rowOff>
    </xdr:from>
    <xdr:to>
      <xdr:col>2</xdr:col>
      <xdr:colOff>2723029</xdr:colOff>
      <xdr:row>58</xdr:row>
      <xdr:rowOff>28944</xdr:rowOff>
    </xdr:to>
    <xdr:sp macro="" textlink="">
      <xdr:nvSpPr>
        <xdr:cNvPr id="3" name="6 CuadroTexto"/>
        <xdr:cNvSpPr txBox="1"/>
      </xdr:nvSpPr>
      <xdr:spPr>
        <a:xfrm>
          <a:off x="1441636" y="9817473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4to%20trimestre%20ODES/2DO%20TRIMESTRE/EVHP-GTO-UTSMA-2T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FrosyPptales2017%20JUNIO%20hori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showGridLines="0" tabSelected="1" view="pageBreakPreview" topLeftCell="A12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4.28515625" style="3" customWidth="1"/>
    <col min="5" max="5" width="14" style="3" customWidth="1"/>
    <col min="6" max="7" width="14.28515625" style="3" customWidth="1"/>
    <col min="8" max="9" width="12.7109375" style="3" customWidth="1"/>
    <col min="10" max="10" width="13.140625" style="3" bestFit="1" customWidth="1"/>
    <col min="11" max="11" width="14.42578125" style="3" customWidth="1"/>
    <col min="12" max="12" width="3.710937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/>
      <c r="E5" s="5"/>
      <c r="F5" s="6" t="s">
        <v>4</v>
      </c>
      <c r="G5" s="6"/>
      <c r="H5" s="7"/>
      <c r="I5" s="7"/>
      <c r="J5" s="7"/>
    </row>
    <row r="6" spans="2:11" s="1" customFormat="1" ht="6.75" customHeight="1" x14ac:dyDescent="0.2"/>
    <row r="7" spans="2:11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25.5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2:11" ht="11.25" customHeight="1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ht="12.75" customHeight="1" x14ac:dyDescent="0.25">
      <c r="B10" s="11"/>
      <c r="C10" s="12" t="s">
        <v>17</v>
      </c>
      <c r="D10" s="13">
        <v>6699711.2999999998</v>
      </c>
      <c r="E10" s="14">
        <v>6699711.2999999998</v>
      </c>
      <c r="F10" s="15">
        <v>13399422.6</v>
      </c>
      <c r="G10" s="14">
        <v>5490808.6500000004</v>
      </c>
      <c r="H10" s="15">
        <v>5490808.6500000004</v>
      </c>
      <c r="I10" s="14">
        <v>5490808.6500000004</v>
      </c>
      <c r="J10" s="15">
        <v>5490808.6500000004</v>
      </c>
      <c r="K10" s="14">
        <v>7908613.9500000002</v>
      </c>
    </row>
    <row r="11" spans="2:11" ht="15" x14ac:dyDescent="0.25">
      <c r="B11" s="16"/>
      <c r="C11" s="12" t="s">
        <v>18</v>
      </c>
      <c r="D11" s="17">
        <v>2110461.84</v>
      </c>
      <c r="E11" s="18">
        <v>2110461.84</v>
      </c>
      <c r="F11" s="19">
        <v>4220923.68</v>
      </c>
      <c r="G11" s="18">
        <v>331652.08</v>
      </c>
      <c r="H11" s="19">
        <v>331652.08</v>
      </c>
      <c r="I11" s="18">
        <v>331652.08</v>
      </c>
      <c r="J11" s="19">
        <v>331652.08</v>
      </c>
      <c r="K11" s="18">
        <v>3889271.6</v>
      </c>
    </row>
    <row r="12" spans="2:11" ht="15" x14ac:dyDescent="0.25">
      <c r="B12" s="16"/>
      <c r="C12" s="12" t="s">
        <v>19</v>
      </c>
      <c r="D12" s="17">
        <v>1576644.1</v>
      </c>
      <c r="E12" s="18">
        <v>1576644.1</v>
      </c>
      <c r="F12" s="19">
        <v>3153288.2</v>
      </c>
      <c r="G12" s="18">
        <v>579627.68000000005</v>
      </c>
      <c r="H12" s="19">
        <v>579627.68000000005</v>
      </c>
      <c r="I12" s="18">
        <v>579627.68000000005</v>
      </c>
      <c r="J12" s="19">
        <v>579627.68000000005</v>
      </c>
      <c r="K12" s="18">
        <v>2573660.52</v>
      </c>
    </row>
    <row r="13" spans="2:11" ht="15" x14ac:dyDescent="0.25">
      <c r="B13" s="16"/>
      <c r="C13" s="12" t="s">
        <v>20</v>
      </c>
      <c r="D13" s="17">
        <v>1558977.32</v>
      </c>
      <c r="E13" s="18">
        <v>1558977.32</v>
      </c>
      <c r="F13" s="19">
        <v>3117954.64</v>
      </c>
      <c r="G13" s="18">
        <v>771292.32</v>
      </c>
      <c r="H13" s="19">
        <v>771292.32</v>
      </c>
      <c r="I13" s="18">
        <v>771292.32</v>
      </c>
      <c r="J13" s="19">
        <v>771292.32</v>
      </c>
      <c r="K13" s="18">
        <v>2256312.3199999998</v>
      </c>
    </row>
    <row r="14" spans="2:11" ht="12.75" customHeight="1" x14ac:dyDescent="0.25">
      <c r="B14" s="16"/>
      <c r="C14" s="12" t="s">
        <v>21</v>
      </c>
      <c r="D14" s="17">
        <v>823700.88</v>
      </c>
      <c r="E14" s="18">
        <v>643700.88</v>
      </c>
      <c r="F14" s="19">
        <v>1467401.76</v>
      </c>
      <c r="G14" s="18">
        <v>158220.12</v>
      </c>
      <c r="H14" s="19">
        <v>158220.12</v>
      </c>
      <c r="I14" s="18">
        <v>158220.12</v>
      </c>
      <c r="J14" s="19">
        <v>158220.12</v>
      </c>
      <c r="K14" s="18">
        <v>1309181.6399999999</v>
      </c>
    </row>
    <row r="15" spans="2:11" ht="15" x14ac:dyDescent="0.25">
      <c r="B15" s="20"/>
      <c r="C15" s="21" t="s">
        <v>22</v>
      </c>
      <c r="D15" s="22">
        <f>SUM(D10:D14)</f>
        <v>12769495.440000001</v>
      </c>
      <c r="E15" s="22">
        <f t="shared" ref="E15:J15" si="0">SUM(E10:E14)</f>
        <v>12589495.440000001</v>
      </c>
      <c r="F15" s="22">
        <f t="shared" si="0"/>
        <v>25358990.880000003</v>
      </c>
      <c r="G15" s="22">
        <f t="shared" si="0"/>
        <v>7331600.8500000006</v>
      </c>
      <c r="H15" s="22">
        <f t="shared" si="0"/>
        <v>7331600.8500000006</v>
      </c>
      <c r="I15" s="22">
        <f t="shared" si="0"/>
        <v>7331600.8500000006</v>
      </c>
      <c r="J15" s="22">
        <f t="shared" si="0"/>
        <v>7331600.8500000006</v>
      </c>
      <c r="K15" s="23">
        <f>F15-I15</f>
        <v>18027390.030000001</v>
      </c>
    </row>
    <row r="16" spans="2:11" ht="15" x14ac:dyDescent="0.25">
      <c r="B16" s="16"/>
      <c r="C16" s="12" t="s">
        <v>23</v>
      </c>
      <c r="D16" s="17">
        <v>382000</v>
      </c>
      <c r="E16" s="18">
        <v>255800</v>
      </c>
      <c r="F16" s="19">
        <v>637800</v>
      </c>
      <c r="G16" s="18">
        <v>48875.93</v>
      </c>
      <c r="H16" s="19">
        <v>48875.93</v>
      </c>
      <c r="I16" s="18">
        <v>48875.93</v>
      </c>
      <c r="J16" s="19">
        <v>18967.39</v>
      </c>
      <c r="K16" s="18">
        <v>588924.06999999995</v>
      </c>
    </row>
    <row r="17" spans="2:11" ht="15" x14ac:dyDescent="0.25">
      <c r="B17" s="16"/>
      <c r="C17" s="12" t="s">
        <v>24</v>
      </c>
      <c r="D17" s="17">
        <v>507270</v>
      </c>
      <c r="E17" s="18">
        <v>66000</v>
      </c>
      <c r="F17" s="19">
        <v>573270</v>
      </c>
      <c r="G17" s="18">
        <v>90759.65</v>
      </c>
      <c r="H17" s="19">
        <v>90759.65</v>
      </c>
      <c r="I17" s="18">
        <v>90759.65</v>
      </c>
      <c r="J17" s="19">
        <v>90759.65</v>
      </c>
      <c r="K17" s="18">
        <v>470735.66</v>
      </c>
    </row>
    <row r="18" spans="2:11" ht="15" x14ac:dyDescent="0.25">
      <c r="B18" s="16"/>
      <c r="C18" s="12" t="s">
        <v>25</v>
      </c>
      <c r="D18" s="17">
        <v>17000</v>
      </c>
      <c r="E18" s="24">
        <v>0</v>
      </c>
      <c r="F18" s="19">
        <v>17000</v>
      </c>
      <c r="G18" s="24">
        <v>0</v>
      </c>
      <c r="H18" s="25">
        <v>0</v>
      </c>
      <c r="I18" s="24">
        <v>0</v>
      </c>
      <c r="J18" s="25">
        <v>0</v>
      </c>
      <c r="K18" s="18">
        <v>17000</v>
      </c>
    </row>
    <row r="19" spans="2:11" ht="15" x14ac:dyDescent="0.25">
      <c r="B19" s="16"/>
      <c r="C19" s="12" t="s">
        <v>26</v>
      </c>
      <c r="D19" s="17">
        <v>170040</v>
      </c>
      <c r="E19" s="18">
        <v>249390</v>
      </c>
      <c r="F19" s="19">
        <v>419430</v>
      </c>
      <c r="G19" s="18">
        <v>49969.17</v>
      </c>
      <c r="H19" s="19">
        <v>49969.17</v>
      </c>
      <c r="I19" s="18">
        <v>49969.17</v>
      </c>
      <c r="J19" s="19">
        <v>49969.17</v>
      </c>
      <c r="K19" s="18">
        <v>369460.83</v>
      </c>
    </row>
    <row r="20" spans="2:11" ht="15" x14ac:dyDescent="0.25">
      <c r="B20" s="16"/>
      <c r="C20" s="12" t="s">
        <v>27</v>
      </c>
      <c r="D20" s="17">
        <v>73000</v>
      </c>
      <c r="E20" s="18">
        <v>184514.96</v>
      </c>
      <c r="F20" s="19">
        <v>257514.96</v>
      </c>
      <c r="G20" s="18">
        <v>37065.75</v>
      </c>
      <c r="H20" s="19">
        <v>9539.18</v>
      </c>
      <c r="I20" s="18">
        <v>9539.18</v>
      </c>
      <c r="J20" s="19">
        <v>9539.18</v>
      </c>
      <c r="K20" s="18">
        <v>246921.55</v>
      </c>
    </row>
    <row r="21" spans="2:11" ht="15" x14ac:dyDescent="0.25">
      <c r="B21" s="16"/>
      <c r="C21" s="12" t="s">
        <v>28</v>
      </c>
      <c r="D21" s="17">
        <v>182000</v>
      </c>
      <c r="E21" s="18">
        <v>180000</v>
      </c>
      <c r="F21" s="19">
        <v>362000</v>
      </c>
      <c r="G21" s="24">
        <v>0</v>
      </c>
      <c r="H21" s="25">
        <v>0</v>
      </c>
      <c r="I21" s="24">
        <v>0</v>
      </c>
      <c r="J21" s="25">
        <v>0</v>
      </c>
      <c r="K21" s="18">
        <v>362000</v>
      </c>
    </row>
    <row r="22" spans="2:11" ht="15" x14ac:dyDescent="0.25">
      <c r="B22" s="16"/>
      <c r="C22" s="12" t="s">
        <v>29</v>
      </c>
      <c r="D22" s="17">
        <v>282000</v>
      </c>
      <c r="E22" s="18">
        <v>165799.79</v>
      </c>
      <c r="F22" s="19">
        <v>447799.79</v>
      </c>
      <c r="G22" s="18">
        <v>48377.24</v>
      </c>
      <c r="H22" s="19">
        <v>7243.91</v>
      </c>
      <c r="I22" s="18">
        <v>7243.91</v>
      </c>
      <c r="J22" s="19">
        <v>7243.91</v>
      </c>
      <c r="K22" s="18">
        <v>440555.88</v>
      </c>
    </row>
    <row r="23" spans="2:11" ht="15" x14ac:dyDescent="0.25">
      <c r="B23" s="16"/>
      <c r="C23" s="12" t="s">
        <v>30</v>
      </c>
      <c r="D23" s="17">
        <v>204000</v>
      </c>
      <c r="E23" s="18">
        <v>75712</v>
      </c>
      <c r="F23" s="19">
        <v>279712</v>
      </c>
      <c r="G23" s="18">
        <v>42073.919999999998</v>
      </c>
      <c r="H23" s="19">
        <v>42073.919999999998</v>
      </c>
      <c r="I23" s="18">
        <v>42073.919999999998</v>
      </c>
      <c r="J23" s="19">
        <v>42073.919999999998</v>
      </c>
      <c r="K23" s="18">
        <v>237281.08</v>
      </c>
    </row>
    <row r="24" spans="2:11" ht="15" x14ac:dyDescent="0.25">
      <c r="B24" s="20"/>
      <c r="C24" s="21" t="s">
        <v>31</v>
      </c>
      <c r="D24" s="26">
        <f>SUM(D16:D23)</f>
        <v>1817310</v>
      </c>
      <c r="E24" s="26">
        <f t="shared" ref="E24:J24" si="1">SUM(E16:E23)</f>
        <v>1177216.75</v>
      </c>
      <c r="F24" s="26">
        <f t="shared" si="1"/>
        <v>2994526.75</v>
      </c>
      <c r="G24" s="26">
        <f t="shared" si="1"/>
        <v>317121.65999999997</v>
      </c>
      <c r="H24" s="26">
        <f t="shared" si="1"/>
        <v>248461.76</v>
      </c>
      <c r="I24" s="26">
        <f t="shared" si="1"/>
        <v>248461.76</v>
      </c>
      <c r="J24" s="26">
        <f t="shared" si="1"/>
        <v>218553.21999999997</v>
      </c>
      <c r="K24" s="27">
        <f>F24-I24</f>
        <v>2746064.99</v>
      </c>
    </row>
    <row r="25" spans="2:11" ht="15" x14ac:dyDescent="0.25">
      <c r="B25" s="16"/>
      <c r="C25" s="12" t="s">
        <v>32</v>
      </c>
      <c r="D25" s="17">
        <v>600192.44999999995</v>
      </c>
      <c r="E25" s="18">
        <v>337063</v>
      </c>
      <c r="F25" s="19">
        <v>937255.45</v>
      </c>
      <c r="G25" s="18">
        <v>54683.51</v>
      </c>
      <c r="H25" s="19">
        <v>54683.51</v>
      </c>
      <c r="I25" s="18">
        <v>54683.51</v>
      </c>
      <c r="J25" s="19">
        <v>54683.51</v>
      </c>
      <c r="K25" s="18">
        <v>853992.9</v>
      </c>
    </row>
    <row r="26" spans="2:11" ht="15" x14ac:dyDescent="0.25">
      <c r="B26" s="16"/>
      <c r="C26" s="12" t="s">
        <v>33</v>
      </c>
      <c r="D26" s="17">
        <v>231200</v>
      </c>
      <c r="E26" s="18">
        <v>425159.24</v>
      </c>
      <c r="F26" s="19">
        <v>656359.24</v>
      </c>
      <c r="G26" s="18">
        <v>4152.08</v>
      </c>
      <c r="H26" s="19">
        <v>4152.08</v>
      </c>
      <c r="I26" s="18">
        <v>4152.08</v>
      </c>
      <c r="J26" s="19">
        <v>4152.08</v>
      </c>
      <c r="K26" s="18">
        <v>647671.56000000006</v>
      </c>
    </row>
    <row r="27" spans="2:11" ht="15" x14ac:dyDescent="0.25">
      <c r="B27" s="16"/>
      <c r="C27" s="12" t="s">
        <v>34</v>
      </c>
      <c r="D27" s="17">
        <v>1964000</v>
      </c>
      <c r="E27" s="18">
        <v>1001931.78</v>
      </c>
      <c r="F27" s="19">
        <v>2965931.78</v>
      </c>
      <c r="G27" s="18">
        <v>401693.31</v>
      </c>
      <c r="H27" s="19">
        <v>401693.31</v>
      </c>
      <c r="I27" s="18">
        <v>401693.31</v>
      </c>
      <c r="J27" s="19">
        <v>401693.31</v>
      </c>
      <c r="K27" s="18">
        <v>2460457.77</v>
      </c>
    </row>
    <row r="28" spans="2:11" ht="12.75" customHeight="1" x14ac:dyDescent="0.25">
      <c r="B28" s="16"/>
      <c r="C28" s="12" t="s">
        <v>35</v>
      </c>
      <c r="D28" s="17">
        <v>23700</v>
      </c>
      <c r="E28" s="18">
        <v>122681</v>
      </c>
      <c r="F28" s="19">
        <v>146381</v>
      </c>
      <c r="G28" s="18">
        <v>3186.82</v>
      </c>
      <c r="H28" s="19">
        <v>3186.82</v>
      </c>
      <c r="I28" s="18">
        <v>3186.82</v>
      </c>
      <c r="J28" s="19">
        <v>3186.82</v>
      </c>
      <c r="K28" s="18">
        <v>143194.18</v>
      </c>
    </row>
    <row r="29" spans="2:11" ht="15" x14ac:dyDescent="0.25">
      <c r="B29" s="16"/>
      <c r="C29" s="12" t="s">
        <v>36</v>
      </c>
      <c r="D29" s="17">
        <v>891864.23</v>
      </c>
      <c r="E29" s="18">
        <v>513598.84</v>
      </c>
      <c r="F29" s="19">
        <v>1405463.07</v>
      </c>
      <c r="G29" s="18">
        <v>230556.79999999999</v>
      </c>
      <c r="H29" s="19">
        <v>230556.79999999999</v>
      </c>
      <c r="I29" s="18">
        <v>230556.79999999999</v>
      </c>
      <c r="J29" s="19">
        <v>230556.79999999999</v>
      </c>
      <c r="K29" s="18">
        <v>1064095.77</v>
      </c>
    </row>
    <row r="30" spans="2:11" ht="15" x14ac:dyDescent="0.25">
      <c r="B30" s="16"/>
      <c r="C30" s="12" t="s">
        <v>37</v>
      </c>
      <c r="D30" s="17">
        <v>171000</v>
      </c>
      <c r="E30" s="18">
        <v>26000</v>
      </c>
      <c r="F30" s="19">
        <v>197000</v>
      </c>
      <c r="G30" s="18">
        <v>18248.25</v>
      </c>
      <c r="H30" s="19">
        <v>18248.25</v>
      </c>
      <c r="I30" s="18">
        <v>18248.25</v>
      </c>
      <c r="J30" s="19">
        <v>18248.25</v>
      </c>
      <c r="K30" s="18">
        <v>178751.75</v>
      </c>
    </row>
    <row r="31" spans="2:11" ht="15" x14ac:dyDescent="0.25">
      <c r="B31" s="16"/>
      <c r="C31" s="12" t="s">
        <v>38</v>
      </c>
      <c r="D31" s="17">
        <v>244411.16</v>
      </c>
      <c r="E31" s="18">
        <v>293300</v>
      </c>
      <c r="F31" s="19">
        <v>537711.16</v>
      </c>
      <c r="G31" s="18">
        <v>118186.28</v>
      </c>
      <c r="H31" s="19">
        <v>118186.28</v>
      </c>
      <c r="I31" s="18">
        <v>118186.28</v>
      </c>
      <c r="J31" s="19">
        <v>118186.28</v>
      </c>
      <c r="K31" s="18">
        <v>410454.68</v>
      </c>
    </row>
    <row r="32" spans="2:11" ht="15" x14ac:dyDescent="0.25">
      <c r="B32" s="16"/>
      <c r="C32" s="12" t="s">
        <v>39</v>
      </c>
      <c r="D32" s="17">
        <v>303800</v>
      </c>
      <c r="E32" s="18">
        <v>129600</v>
      </c>
      <c r="F32" s="19">
        <v>433400</v>
      </c>
      <c r="G32" s="18">
        <v>94464.83</v>
      </c>
      <c r="H32" s="19">
        <v>94464.83</v>
      </c>
      <c r="I32" s="18">
        <v>94464.83</v>
      </c>
      <c r="J32" s="19">
        <v>94464.83</v>
      </c>
      <c r="K32" s="18">
        <v>318369.84999999998</v>
      </c>
    </row>
    <row r="33" spans="2:11" ht="15" x14ac:dyDescent="0.25">
      <c r="B33" s="16"/>
      <c r="C33" s="12" t="s">
        <v>40</v>
      </c>
      <c r="D33" s="17">
        <v>1343021.14</v>
      </c>
      <c r="E33" s="18">
        <v>463878.94</v>
      </c>
      <c r="F33" s="19">
        <v>1806900.08</v>
      </c>
      <c r="G33" s="18">
        <v>158398.19</v>
      </c>
      <c r="H33" s="19">
        <v>158398.19</v>
      </c>
      <c r="I33" s="18">
        <v>158398.19</v>
      </c>
      <c r="J33" s="19">
        <v>145247.19</v>
      </c>
      <c r="K33" s="18">
        <v>1647084.37</v>
      </c>
    </row>
    <row r="34" spans="2:11" ht="15" x14ac:dyDescent="0.25">
      <c r="B34" s="20"/>
      <c r="C34" s="21" t="s">
        <v>41</v>
      </c>
      <c r="D34" s="22">
        <f>SUM(D25:D33)</f>
        <v>5773188.9799999995</v>
      </c>
      <c r="E34" s="22">
        <f>SUM(E25:E33)</f>
        <v>3313212.8</v>
      </c>
      <c r="F34" s="22">
        <f t="shared" ref="F34:J34" si="2">SUM(F25:F33)</f>
        <v>9086401.7800000012</v>
      </c>
      <c r="G34" s="22">
        <f t="shared" si="2"/>
        <v>1083570.07</v>
      </c>
      <c r="H34" s="22">
        <f t="shared" si="2"/>
        <v>1083570.07</v>
      </c>
      <c r="I34" s="22">
        <f t="shared" si="2"/>
        <v>1083570.07</v>
      </c>
      <c r="J34" s="22">
        <f t="shared" si="2"/>
        <v>1070419.07</v>
      </c>
      <c r="K34" s="23">
        <f>F34-I34</f>
        <v>8002831.7100000009</v>
      </c>
    </row>
    <row r="35" spans="2:11" ht="15" x14ac:dyDescent="0.25">
      <c r="B35" s="16"/>
      <c r="C35" s="12" t="s">
        <v>42</v>
      </c>
      <c r="D35" s="17">
        <v>243000</v>
      </c>
      <c r="E35" s="18">
        <v>223013.09</v>
      </c>
      <c r="F35" s="19">
        <v>466013.09</v>
      </c>
      <c r="G35" s="18">
        <v>43621.54</v>
      </c>
      <c r="H35" s="19">
        <v>43621.54</v>
      </c>
      <c r="I35" s="18">
        <v>43621.54</v>
      </c>
      <c r="J35" s="19">
        <v>43621.54</v>
      </c>
      <c r="K35" s="18">
        <v>387407.64</v>
      </c>
    </row>
    <row r="36" spans="2:11" ht="15" x14ac:dyDescent="0.25">
      <c r="B36" s="20"/>
      <c r="C36" s="21" t="s">
        <v>43</v>
      </c>
      <c r="D36" s="22">
        <f>SUM(D35)</f>
        <v>243000</v>
      </c>
      <c r="E36" s="22">
        <f t="shared" ref="E36:J36" si="3">SUM(E35)</f>
        <v>223013.09</v>
      </c>
      <c r="F36" s="22">
        <f t="shared" si="3"/>
        <v>466013.09</v>
      </c>
      <c r="G36" s="22">
        <f t="shared" si="3"/>
        <v>43621.54</v>
      </c>
      <c r="H36" s="22">
        <f t="shared" si="3"/>
        <v>43621.54</v>
      </c>
      <c r="I36" s="22">
        <f t="shared" si="3"/>
        <v>43621.54</v>
      </c>
      <c r="J36" s="22">
        <f t="shared" si="3"/>
        <v>43621.54</v>
      </c>
      <c r="K36" s="23">
        <f>F36-I36</f>
        <v>422391.55000000005</v>
      </c>
    </row>
    <row r="37" spans="2:11" ht="15" x14ac:dyDescent="0.25">
      <c r="B37" s="16"/>
      <c r="C37" s="12" t="s">
        <v>44</v>
      </c>
      <c r="D37" s="17">
        <v>532600</v>
      </c>
      <c r="E37" s="18">
        <v>314889.03000000003</v>
      </c>
      <c r="F37" s="19">
        <v>847489.03</v>
      </c>
      <c r="G37" s="18">
        <v>279443.71999999997</v>
      </c>
      <c r="H37" s="25">
        <v>0</v>
      </c>
      <c r="I37" s="24">
        <v>0</v>
      </c>
      <c r="J37" s="25">
        <v>0</v>
      </c>
      <c r="K37" s="18">
        <v>847489.03</v>
      </c>
    </row>
    <row r="38" spans="2:11" ht="15" x14ac:dyDescent="0.25">
      <c r="B38" s="16"/>
      <c r="C38" s="12" t="s">
        <v>45</v>
      </c>
      <c r="D38" s="17">
        <v>262000</v>
      </c>
      <c r="E38" s="18">
        <v>294501.49</v>
      </c>
      <c r="F38" s="19">
        <v>556501.49</v>
      </c>
      <c r="G38" s="18">
        <v>269501.49</v>
      </c>
      <c r="H38" s="25">
        <v>0</v>
      </c>
      <c r="I38" s="24">
        <v>0</v>
      </c>
      <c r="J38" s="25">
        <v>0</v>
      </c>
      <c r="K38" s="18">
        <v>556501.49</v>
      </c>
    </row>
    <row r="39" spans="2:11" ht="15" x14ac:dyDescent="0.25">
      <c r="B39" s="16"/>
      <c r="C39" s="12" t="s">
        <v>46</v>
      </c>
      <c r="D39" s="28">
        <v>0</v>
      </c>
      <c r="E39" s="18">
        <v>471749.07</v>
      </c>
      <c r="F39" s="19">
        <v>471749.07</v>
      </c>
      <c r="G39" s="18">
        <v>440865.57</v>
      </c>
      <c r="H39" s="25">
        <v>0</v>
      </c>
      <c r="I39" s="24">
        <v>0</v>
      </c>
      <c r="J39" s="25">
        <v>0</v>
      </c>
      <c r="K39" s="18">
        <v>471749.07</v>
      </c>
    </row>
    <row r="40" spans="2:11" ht="15" x14ac:dyDescent="0.25">
      <c r="B40" s="16"/>
      <c r="C40" s="12" t="s">
        <v>47</v>
      </c>
      <c r="D40" s="17">
        <v>180000</v>
      </c>
      <c r="E40" s="24">
        <v>0</v>
      </c>
      <c r="F40" s="19">
        <v>180000</v>
      </c>
      <c r="G40" s="24">
        <v>0</v>
      </c>
      <c r="H40" s="25">
        <v>0</v>
      </c>
      <c r="I40" s="24">
        <v>0</v>
      </c>
      <c r="J40" s="25">
        <v>0</v>
      </c>
      <c r="K40" s="18">
        <v>180000</v>
      </c>
    </row>
    <row r="41" spans="2:11" ht="15" x14ac:dyDescent="0.25">
      <c r="B41" s="16"/>
      <c r="C41" s="12" t="s">
        <v>48</v>
      </c>
      <c r="D41" s="17">
        <v>144000</v>
      </c>
      <c r="E41" s="18">
        <v>2962222.38</v>
      </c>
      <c r="F41" s="19">
        <v>3106222.38</v>
      </c>
      <c r="G41" s="18">
        <v>2048598</v>
      </c>
      <c r="H41" s="25">
        <v>0</v>
      </c>
      <c r="I41" s="24">
        <v>0</v>
      </c>
      <c r="J41" s="25">
        <v>0</v>
      </c>
      <c r="K41" s="18">
        <v>3106222.38</v>
      </c>
    </row>
    <row r="42" spans="2:11" ht="12.75" customHeight="1" x14ac:dyDescent="0.25">
      <c r="B42" s="20"/>
      <c r="C42" s="21" t="s">
        <v>49</v>
      </c>
      <c r="D42" s="22">
        <f>SUM(D37:D41)</f>
        <v>1118600</v>
      </c>
      <c r="E42" s="22">
        <f>SUM(E37:E41)</f>
        <v>4043361.9699999997</v>
      </c>
      <c r="F42" s="22">
        <f t="shared" ref="F42:J42" si="4">SUM(F37:F41)</f>
        <v>5161961.97</v>
      </c>
      <c r="G42" s="22">
        <f t="shared" si="4"/>
        <v>3038408.7800000003</v>
      </c>
      <c r="H42" s="22">
        <f t="shared" si="4"/>
        <v>0</v>
      </c>
      <c r="I42" s="22">
        <f t="shared" si="4"/>
        <v>0</v>
      </c>
      <c r="J42" s="22">
        <f t="shared" si="4"/>
        <v>0</v>
      </c>
      <c r="K42" s="23">
        <f>F42-I42</f>
        <v>5161961.97</v>
      </c>
    </row>
    <row r="43" spans="2:11" ht="15" x14ac:dyDescent="0.25">
      <c r="B43" s="16"/>
      <c r="C43" s="12" t="s">
        <v>50</v>
      </c>
      <c r="D43" s="28">
        <v>0</v>
      </c>
      <c r="E43" s="18">
        <v>2200000</v>
      </c>
      <c r="F43" s="19">
        <v>2200000</v>
      </c>
      <c r="G43" s="24">
        <v>0</v>
      </c>
      <c r="H43" s="25">
        <v>0</v>
      </c>
      <c r="I43" s="24">
        <v>0</v>
      </c>
      <c r="J43" s="25">
        <v>0</v>
      </c>
      <c r="K43" s="18">
        <v>2200000</v>
      </c>
    </row>
    <row r="44" spans="2:11" ht="12.75" customHeight="1" x14ac:dyDescent="0.25">
      <c r="B44" s="16"/>
      <c r="C44" s="21" t="s">
        <v>51</v>
      </c>
      <c r="D44" s="29">
        <f>SUM(D43)</f>
        <v>0</v>
      </c>
      <c r="E44" s="22">
        <f>E43</f>
        <v>2200000</v>
      </c>
      <c r="F44" s="22">
        <f>F43</f>
        <v>2200000</v>
      </c>
      <c r="G44" s="22">
        <f t="shared" ref="G44:J44" si="5">G43</f>
        <v>0</v>
      </c>
      <c r="H44" s="22">
        <f t="shared" si="5"/>
        <v>0</v>
      </c>
      <c r="I44" s="22">
        <f t="shared" si="5"/>
        <v>0</v>
      </c>
      <c r="J44" s="22">
        <f t="shared" si="5"/>
        <v>0</v>
      </c>
      <c r="K44" s="23">
        <f>F44-I44</f>
        <v>2200000</v>
      </c>
    </row>
    <row r="45" spans="2:11" ht="15" x14ac:dyDescent="0.25">
      <c r="B45" s="16"/>
      <c r="C45" s="12" t="s">
        <v>52</v>
      </c>
      <c r="D45" s="17">
        <v>634729.54</v>
      </c>
      <c r="E45" s="24">
        <v>0</v>
      </c>
      <c r="F45" s="19">
        <v>634729.54</v>
      </c>
      <c r="G45" s="24">
        <v>0</v>
      </c>
      <c r="H45" s="25">
        <v>0</v>
      </c>
      <c r="I45" s="24">
        <v>0</v>
      </c>
      <c r="J45" s="25">
        <v>0</v>
      </c>
      <c r="K45" s="18">
        <v>634729.54</v>
      </c>
    </row>
    <row r="46" spans="2:11" ht="15" x14ac:dyDescent="0.25">
      <c r="B46" s="20"/>
      <c r="C46" s="21" t="s">
        <v>53</v>
      </c>
      <c r="D46" s="22">
        <f>D45</f>
        <v>634729.54</v>
      </c>
      <c r="E46" s="22">
        <f>E45</f>
        <v>0</v>
      </c>
      <c r="F46" s="22">
        <f t="shared" ref="F46:J46" si="6">F45</f>
        <v>634729.54</v>
      </c>
      <c r="G46" s="22">
        <f t="shared" si="6"/>
        <v>0</v>
      </c>
      <c r="H46" s="22">
        <f t="shared" si="6"/>
        <v>0</v>
      </c>
      <c r="I46" s="22">
        <f t="shared" si="6"/>
        <v>0</v>
      </c>
      <c r="J46" s="22">
        <f t="shared" si="6"/>
        <v>0</v>
      </c>
      <c r="K46" s="23">
        <f>F46-I46</f>
        <v>634729.54</v>
      </c>
    </row>
    <row r="47" spans="2:11" x14ac:dyDescent="0.2">
      <c r="B47" s="30"/>
      <c r="C47" s="31" t="e">
        <f>[1]Hoja1!D39</f>
        <v>#REF!</v>
      </c>
      <c r="D47" s="32">
        <v>0</v>
      </c>
      <c r="E47" s="33">
        <v>0</v>
      </c>
      <c r="F47" s="34">
        <f t="shared" ref="F47:F48" si="7">+D47+E47</f>
        <v>0</v>
      </c>
      <c r="G47" s="33"/>
      <c r="H47" s="34"/>
      <c r="I47" s="33"/>
      <c r="J47" s="34">
        <v>0</v>
      </c>
      <c r="K47" s="35">
        <f t="shared" ref="K47:K48" si="8">+F47-H47</f>
        <v>0</v>
      </c>
    </row>
    <row r="48" spans="2:11" x14ac:dyDescent="0.2">
      <c r="B48" s="36"/>
      <c r="C48" s="31" t="s">
        <v>54</v>
      </c>
      <c r="D48" s="37">
        <v>0</v>
      </c>
      <c r="E48" s="38">
        <v>0</v>
      </c>
      <c r="F48" s="39">
        <f t="shared" si="7"/>
        <v>0</v>
      </c>
      <c r="G48" s="38"/>
      <c r="H48" s="39"/>
      <c r="I48" s="38"/>
      <c r="J48" s="39">
        <v>0</v>
      </c>
      <c r="K48" s="40">
        <f t="shared" si="8"/>
        <v>0</v>
      </c>
    </row>
    <row r="49" spans="1:12" s="45" customFormat="1" x14ac:dyDescent="0.2">
      <c r="A49" s="41"/>
      <c r="B49" s="42"/>
      <c r="C49" s="43" t="s">
        <v>55</v>
      </c>
      <c r="D49" s="44">
        <f t="shared" ref="D49:K49" si="9">D15+D24+D34+D36+D42+D44+D46</f>
        <v>22356323.960000001</v>
      </c>
      <c r="E49" s="44">
        <f t="shared" si="9"/>
        <v>23546300.050000001</v>
      </c>
      <c r="F49" s="44">
        <f t="shared" si="9"/>
        <v>45902624.010000005</v>
      </c>
      <c r="G49" s="44">
        <f t="shared" si="9"/>
        <v>11814322.899999999</v>
      </c>
      <c r="H49" s="44">
        <f t="shared" si="9"/>
        <v>8707254.2199999988</v>
      </c>
      <c r="I49" s="44">
        <f t="shared" si="9"/>
        <v>8707254.2199999988</v>
      </c>
      <c r="J49" s="44">
        <f t="shared" si="9"/>
        <v>8664194.6799999997</v>
      </c>
      <c r="K49" s="44">
        <f t="shared" si="9"/>
        <v>37195369.790000007</v>
      </c>
      <c r="L49" s="41"/>
    </row>
    <row r="51" spans="1:12" x14ac:dyDescent="0.2">
      <c r="B51" s="46" t="s">
        <v>56</v>
      </c>
      <c r="F51" s="47"/>
      <c r="G51" s="47"/>
      <c r="H51" s="47"/>
      <c r="I51" s="47"/>
      <c r="J51" s="47"/>
      <c r="K51" s="47"/>
    </row>
    <row r="53" spans="1:12" x14ac:dyDescent="0.2">
      <c r="D53" s="47" t="str">
        <f>IF(D50=[2]CAdmon!D33," ","ERROR")</f>
        <v xml:space="preserve"> </v>
      </c>
      <c r="E53" s="47" t="str">
        <f>IF(E50=[2]CAdmon!E33," ","ERROR")</f>
        <v xml:space="preserve"> </v>
      </c>
      <c r="F53" s="47" t="str">
        <f>IF(F50=[2]CAdmon!F33," ","ERROR")</f>
        <v xml:space="preserve"> </v>
      </c>
      <c r="G53" s="47"/>
      <c r="H53" s="47" t="str">
        <f>IF(H50=[2]CAdmon!H33," ","ERROR")</f>
        <v xml:space="preserve"> </v>
      </c>
      <c r="I53" s="47"/>
      <c r="J53" s="47" t="str">
        <f>IF(J50=[2]CAdmon!J33," ","ERROR")</f>
        <v xml:space="preserve"> </v>
      </c>
      <c r="K53" s="47" t="str">
        <f>IF(K50=[2]CAdmon!K33," ","ERROR")</f>
        <v xml:space="preserve"> </v>
      </c>
    </row>
    <row r="54" spans="1:12" x14ac:dyDescent="0.2">
      <c r="C54" s="48"/>
    </row>
    <row r="55" spans="1:12" x14ac:dyDescent="0.2">
      <c r="C55" s="49" t="s">
        <v>57</v>
      </c>
      <c r="F55" s="50" t="s">
        <v>58</v>
      </c>
      <c r="G55" s="50"/>
      <c r="H55" s="50"/>
      <c r="I55" s="50"/>
      <c r="J55" s="50"/>
      <c r="K55" s="50"/>
    </row>
    <row r="56" spans="1:12" x14ac:dyDescent="0.2">
      <c r="C56" s="49" t="s">
        <v>59</v>
      </c>
      <c r="F56" s="51" t="s">
        <v>60</v>
      </c>
      <c r="G56" s="51"/>
      <c r="H56" s="51"/>
      <c r="I56" s="51"/>
      <c r="J56" s="51"/>
      <c r="K56" s="51"/>
    </row>
  </sheetData>
  <mergeCells count="9">
    <mergeCell ref="F55:K55"/>
    <mergeCell ref="F56:K56"/>
    <mergeCell ref="B1:K1"/>
    <mergeCell ref="B2:K2"/>
    <mergeCell ref="B3:K3"/>
    <mergeCell ref="D5:E5"/>
    <mergeCell ref="B7:C9"/>
    <mergeCell ref="D7:J7"/>
    <mergeCell ref="K7:K8"/>
  </mergeCells>
  <pageMargins left="0.7" right="0.7" top="0.75" bottom="0.75" header="0.3" footer="0.3"/>
  <pageSetup paperSize="9" scale="4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2018-05-29T19:49:17Z</dcterms:created>
  <dcterms:modified xsi:type="dcterms:W3CDTF">2018-05-29T19:51:41Z</dcterms:modified>
</cp:coreProperties>
</file>