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H56" i="1"/>
  <c r="G56" i="1"/>
  <c r="F56" i="1"/>
  <c r="E56" i="1"/>
  <c r="J50" i="1"/>
  <c r="J49" i="1"/>
  <c r="J48" i="1"/>
  <c r="J47" i="1"/>
  <c r="I47" i="1"/>
  <c r="H47" i="1"/>
  <c r="G47" i="1"/>
  <c r="F47" i="1"/>
  <c r="E47" i="1"/>
  <c r="J46" i="1"/>
  <c r="J45" i="1"/>
  <c r="J44" i="1"/>
  <c r="J43" i="1"/>
  <c r="J42" i="1"/>
  <c r="J41" i="1"/>
  <c r="J40" i="1"/>
  <c r="J39" i="1"/>
  <c r="I35" i="1"/>
  <c r="I34" i="1" s="1"/>
  <c r="H35" i="1"/>
  <c r="H34" i="1" s="1"/>
  <c r="G35" i="1"/>
  <c r="F35" i="1"/>
  <c r="E35" i="1"/>
  <c r="E34" i="1" s="1"/>
  <c r="G34" i="1"/>
  <c r="F34" i="1"/>
  <c r="I28" i="1"/>
  <c r="J28" i="1" s="1"/>
  <c r="H28" i="1"/>
  <c r="F28" i="1"/>
  <c r="E28" i="1"/>
  <c r="G25" i="1"/>
  <c r="G24" i="1"/>
  <c r="G23" i="1"/>
  <c r="I22" i="1"/>
  <c r="J22" i="1" s="1"/>
  <c r="G22" i="1"/>
  <c r="I21" i="1"/>
  <c r="J21" i="1" s="1"/>
  <c r="G21" i="1"/>
  <c r="I20" i="1"/>
  <c r="J20" i="1" s="1"/>
  <c r="G20" i="1"/>
  <c r="G19" i="1"/>
  <c r="G18" i="1"/>
  <c r="I17" i="1"/>
  <c r="J17" i="1" s="1"/>
  <c r="G17" i="1"/>
  <c r="G16" i="1"/>
  <c r="G15" i="1"/>
  <c r="J14" i="1"/>
  <c r="G14" i="1"/>
  <c r="J13" i="1"/>
  <c r="G13" i="1"/>
  <c r="J12" i="1"/>
  <c r="G12" i="1"/>
  <c r="G10" i="1" s="1"/>
  <c r="J11" i="1"/>
  <c r="G11" i="1"/>
  <c r="G28" i="1" s="1"/>
  <c r="I10" i="1"/>
  <c r="J10" i="1" s="1"/>
  <c r="H10" i="1"/>
  <c r="F10" i="1"/>
  <c r="E10" i="1"/>
  <c r="J34" i="1" l="1"/>
  <c r="J35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<sst xmlns="http://schemas.openxmlformats.org/spreadsheetml/2006/main" count="79" uniqueCount="47">
  <si>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</si>
  <si>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</si>
  <si>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</si>
  <si>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</si>
  <si>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 xml:space="preserve">           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</si>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</sst>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6" fillId="2" borderId="5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3" fontId="7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6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Continuous"/>
    </xf>
    <xf numFmtId="0" fontId="6" fillId="2" borderId="14" xfId="2" applyFont="1" applyFill="1" applyBorder="1" applyAlignment="1">
      <alignment horizontal="centerContinuous"/>
    </xf>
    <xf numFmtId="0" fontId="6" fillId="2" borderId="15" xfId="2" applyFont="1" applyFill="1" applyBorder="1" applyAlignment="1">
      <alignment horizontal="left" wrapText="1"/>
    </xf>
    <xf numFmtId="43" fontId="7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7" fillId="2" borderId="12" xfId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6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6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43" fontId="11" fillId="2" borderId="6" xfId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1" fillId="2" borderId="12" xfId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324971</xdr:colOff>
      <xdr:row>63</xdr:row>
      <xdr:rowOff>33617</xdr:rowOff>
    </xdr:from>
    <xdr:to>
      <xdr:col>9</xdr:col>
      <xdr:colOff>666190</xdr:colOff>
      <xdr:row>67</xdr:row>
      <xdr:rowOff>63313</xdr:rowOff>
    </xdr:to>
    <xdr:sp macro="" textlink="">
      <xdr:nvSpPr>
        <xdr:cNvPr id="2" name="9 CuadroTexto"/>
        <xdr:cNvSpPr txBox="1"/>
      </xdr:nvSpPr>
      <xdr:spPr>
        <a:xfrm>
          <a:off x="7135346" y="10168217"/>
          <a:ext cx="2436719" cy="6678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593911</xdr:colOff>
      <xdr:row>63</xdr:row>
      <xdr:rowOff>22411</xdr:rowOff>
    </xdr:from>
    <xdr:to>
      <xdr:col>3</xdr:col>
      <xdr:colOff>2403661</xdr:colOff>
      <xdr:row>66</xdr:row>
      <xdr:rowOff>94689</xdr:rowOff>
    </xdr:to>
    <xdr:sp macro="" textlink="">
      <xdr:nvSpPr>
        <xdr:cNvPr id="3" name="6 CuadroTexto"/>
        <xdr:cNvSpPr txBox="1"/>
      </xdr:nvSpPr>
      <xdr:spPr>
        <a:xfrm>
          <a:off x="1165411" y="10157011"/>
          <a:ext cx="1809750" cy="5485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3.5703125" style="3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/>
      <c r="F5" s="11"/>
      <c r="G5" s="12"/>
      <c r="H5" s="12" t="s">
        <v>4</v>
      </c>
      <c r="I5" s="12"/>
      <c r="J5" s="13"/>
    </row>
    <row r="6" spans="1:12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2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2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2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2" ht="12" customHeight="1" x14ac:dyDescent="0.2">
      <c r="A10" s="19"/>
      <c r="B10" s="20"/>
      <c r="C10" s="21"/>
      <c r="D10" s="22"/>
      <c r="E10" s="23">
        <f>SUM(E11:E15)+E18+SUM(E21:E26)</f>
        <v>22356323.960000001</v>
      </c>
      <c r="F10" s="23">
        <f t="shared" ref="F10:H10" si="0">SUM(F11:F15)+F18+SUM(F21:F26)</f>
        <v>23546300.049999997</v>
      </c>
      <c r="G10" s="23">
        <f>SUM(G11:G15)+G18+SUM(G21:G26)</f>
        <v>45902624.009999998</v>
      </c>
      <c r="H10" s="23">
        <f t="shared" si="0"/>
        <v>26638233.199999999</v>
      </c>
      <c r="I10" s="23">
        <f>SUM(I11:I15)+I18+SUM(I21:I26)</f>
        <v>26638233.199999999</v>
      </c>
      <c r="J10" s="24">
        <f>I10-E10</f>
        <v>4281909.2399999984</v>
      </c>
    </row>
    <row r="11" spans="1:12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2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1">+E12+F12</f>
        <v>0</v>
      </c>
      <c r="H12" s="28">
        <v>0</v>
      </c>
      <c r="I12" s="28">
        <v>0</v>
      </c>
      <c r="J12" s="28">
        <f t="shared" ref="J12:J13" si="2">+I12-E12</f>
        <v>0</v>
      </c>
    </row>
    <row r="13" spans="1:12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2"/>
        <v>0</v>
      </c>
    </row>
    <row r="14" spans="1:12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>+E14+F14</f>
        <v>0</v>
      </c>
      <c r="H14" s="28">
        <v>0</v>
      </c>
      <c r="I14" s="28">
        <v>0</v>
      </c>
      <c r="J14" s="28">
        <f>+I14-E14</f>
        <v>0</v>
      </c>
    </row>
    <row r="15" spans="1:12" ht="12" customHeight="1" x14ac:dyDescent="0.2">
      <c r="A15" s="19"/>
      <c r="B15" s="25" t="s">
        <v>23</v>
      </c>
      <c r="C15" s="26"/>
      <c r="D15" s="27"/>
      <c r="E15" s="28">
        <v>883706</v>
      </c>
      <c r="F15" s="28">
        <v>0</v>
      </c>
      <c r="G15" s="28">
        <f>E15+F15</f>
        <v>883706</v>
      </c>
      <c r="H15" s="28">
        <v>171671.71</v>
      </c>
      <c r="I15" s="28">
        <v>171671.71</v>
      </c>
      <c r="J15" s="28">
        <v>-665629.29</v>
      </c>
      <c r="L15" s="29"/>
    </row>
    <row r="16" spans="1:12" ht="12" customHeight="1" x14ac:dyDescent="0.2">
      <c r="A16" s="19"/>
      <c r="B16" s="30"/>
      <c r="C16" s="26" t="s">
        <v>24</v>
      </c>
      <c r="D16" s="27"/>
      <c r="E16" s="28">
        <v>883706</v>
      </c>
      <c r="F16" s="28">
        <v>0</v>
      </c>
      <c r="G16" s="28">
        <f t="shared" ref="G16:G24" si="3">E16+F16</f>
        <v>883706</v>
      </c>
      <c r="H16" s="28">
        <v>171671.71</v>
      </c>
      <c r="I16" s="28">
        <v>171671.71</v>
      </c>
      <c r="J16" s="28">
        <v>-665629.29</v>
      </c>
      <c r="L16" s="29"/>
    </row>
    <row r="17" spans="1:12" ht="12" customHeight="1" x14ac:dyDescent="0.2">
      <c r="A17" s="19"/>
      <c r="B17" s="30"/>
      <c r="C17" s="26" t="s">
        <v>25</v>
      </c>
      <c r="D17" s="27"/>
      <c r="E17" s="28">
        <v>0</v>
      </c>
      <c r="F17" s="28">
        <v>0</v>
      </c>
      <c r="G17" s="28">
        <f t="shared" si="3"/>
        <v>0</v>
      </c>
      <c r="H17" s="28">
        <v>0</v>
      </c>
      <c r="I17" s="28">
        <f t="shared" ref="I17:I22" si="4">H17</f>
        <v>0</v>
      </c>
      <c r="J17" s="28">
        <f t="shared" ref="J17:J22" si="5">I17-E17</f>
        <v>0</v>
      </c>
      <c r="L17" s="29"/>
    </row>
    <row r="18" spans="1:12" ht="12" customHeight="1" x14ac:dyDescent="0.2">
      <c r="A18" s="19"/>
      <c r="B18" s="25" t="s">
        <v>26</v>
      </c>
      <c r="C18" s="26"/>
      <c r="D18" s="27"/>
      <c r="E18" s="28">
        <v>17700</v>
      </c>
      <c r="F18" s="28">
        <v>4787183.76</v>
      </c>
      <c r="G18" s="28">
        <f t="shared" si="3"/>
        <v>4804883.76</v>
      </c>
      <c r="H18" s="28">
        <v>1595525.86</v>
      </c>
      <c r="I18" s="28">
        <v>1595525.86</v>
      </c>
      <c r="J18" s="28">
        <v>1699931.73</v>
      </c>
      <c r="L18" s="29"/>
    </row>
    <row r="19" spans="1:12" ht="12" customHeight="1" x14ac:dyDescent="0.2">
      <c r="A19" s="19"/>
      <c r="B19" s="30"/>
      <c r="C19" s="26" t="s">
        <v>24</v>
      </c>
      <c r="D19" s="27"/>
      <c r="E19" s="28">
        <v>0</v>
      </c>
      <c r="F19" s="28">
        <v>4787183.76</v>
      </c>
      <c r="G19" s="28">
        <f t="shared" si="3"/>
        <v>4787183.76</v>
      </c>
      <c r="H19" s="28">
        <v>1594452</v>
      </c>
      <c r="I19" s="28">
        <v>1594452</v>
      </c>
      <c r="J19" s="28">
        <v>1716465.09</v>
      </c>
      <c r="L19" s="29"/>
    </row>
    <row r="20" spans="1:12" ht="12" customHeight="1" x14ac:dyDescent="0.2">
      <c r="A20" s="19"/>
      <c r="B20" s="30"/>
      <c r="C20" s="26" t="s">
        <v>25</v>
      </c>
      <c r="D20" s="27"/>
      <c r="E20" s="28">
        <v>0</v>
      </c>
      <c r="F20" s="28">
        <v>0</v>
      </c>
      <c r="G20" s="28">
        <f t="shared" si="3"/>
        <v>0</v>
      </c>
      <c r="H20" s="28">
        <v>0</v>
      </c>
      <c r="I20" s="28">
        <f t="shared" si="4"/>
        <v>0</v>
      </c>
      <c r="J20" s="28">
        <f t="shared" si="5"/>
        <v>0</v>
      </c>
      <c r="L20" s="29"/>
    </row>
    <row r="21" spans="1:12" ht="12" customHeight="1" x14ac:dyDescent="0.2">
      <c r="A21" s="19"/>
      <c r="B21" s="30"/>
      <c r="C21" s="26" t="s">
        <v>27</v>
      </c>
      <c r="D21" s="27"/>
      <c r="E21" s="28"/>
      <c r="F21" s="28"/>
      <c r="G21" s="28">
        <f t="shared" si="3"/>
        <v>0</v>
      </c>
      <c r="H21" s="28"/>
      <c r="I21" s="28">
        <f t="shared" si="4"/>
        <v>0</v>
      </c>
      <c r="J21" s="28">
        <f t="shared" si="5"/>
        <v>0</v>
      </c>
      <c r="L21" s="29"/>
    </row>
    <row r="22" spans="1:12" ht="12" customHeight="1" x14ac:dyDescent="0.2">
      <c r="A22" s="19"/>
      <c r="B22" s="30"/>
      <c r="C22" s="26" t="s">
        <v>28</v>
      </c>
      <c r="D22" s="27"/>
      <c r="E22" s="28"/>
      <c r="F22" s="28"/>
      <c r="G22" s="28">
        <f t="shared" si="3"/>
        <v>0</v>
      </c>
      <c r="H22" s="28"/>
      <c r="I22" s="28">
        <f t="shared" si="4"/>
        <v>0</v>
      </c>
      <c r="J22" s="28">
        <f t="shared" si="5"/>
        <v>0</v>
      </c>
      <c r="L22" s="29"/>
    </row>
    <row r="23" spans="1:12" ht="12" customHeight="1" x14ac:dyDescent="0.2">
      <c r="A23" s="19"/>
      <c r="B23" s="25" t="s">
        <v>29</v>
      </c>
      <c r="C23" s="26"/>
      <c r="D23" s="27"/>
      <c r="E23" s="28">
        <v>496000</v>
      </c>
      <c r="F23" s="28">
        <v>0</v>
      </c>
      <c r="G23" s="28">
        <f t="shared" si="3"/>
        <v>496000</v>
      </c>
      <c r="H23" s="28">
        <v>25580</v>
      </c>
      <c r="I23" s="28">
        <v>25580</v>
      </c>
      <c r="J23" s="28">
        <v>-466920</v>
      </c>
      <c r="L23" s="29"/>
    </row>
    <row r="24" spans="1:12" ht="12" customHeight="1" x14ac:dyDescent="0.2">
      <c r="A24" s="19"/>
      <c r="B24" s="25" t="s">
        <v>30</v>
      </c>
      <c r="C24" s="26"/>
      <c r="D24" s="27"/>
      <c r="E24" s="28">
        <v>0</v>
      </c>
      <c r="F24" s="28">
        <v>15868238.439999999</v>
      </c>
      <c r="G24" s="28">
        <f t="shared" si="3"/>
        <v>15868238.439999999</v>
      </c>
      <c r="H24" s="28">
        <v>7462485</v>
      </c>
      <c r="I24" s="28">
        <v>7462485</v>
      </c>
      <c r="J24" s="28">
        <v>7462485</v>
      </c>
      <c r="L24" s="29"/>
    </row>
    <row r="25" spans="1:12" ht="12" customHeight="1" x14ac:dyDescent="0.2">
      <c r="A25" s="31"/>
      <c r="B25" s="25" t="s">
        <v>31</v>
      </c>
      <c r="C25" s="26"/>
      <c r="D25" s="27"/>
      <c r="E25" s="28">
        <v>20958917.960000001</v>
      </c>
      <c r="F25" s="28">
        <v>2890877.85</v>
      </c>
      <c r="G25" s="28">
        <f>E25+F25</f>
        <v>23849795.810000002</v>
      </c>
      <c r="H25" s="28">
        <v>17382970.629999999</v>
      </c>
      <c r="I25" s="28">
        <v>17382970.629999999</v>
      </c>
      <c r="J25" s="28">
        <v>-3359054.4700000025</v>
      </c>
      <c r="L25" s="29"/>
    </row>
    <row r="26" spans="1:12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L26" s="29"/>
    </row>
    <row r="27" spans="1:12" ht="12" customHeight="1" x14ac:dyDescent="0.2">
      <c r="A27" s="19"/>
      <c r="B27" s="32"/>
      <c r="C27" s="33"/>
      <c r="D27" s="34"/>
      <c r="E27" s="35"/>
      <c r="F27" s="36"/>
      <c r="G27" s="36"/>
      <c r="H27" s="36"/>
      <c r="I27" s="36"/>
      <c r="J27" s="36"/>
      <c r="L27" s="29"/>
    </row>
    <row r="28" spans="1:12" ht="12" customHeight="1" x14ac:dyDescent="0.2">
      <c r="A28" s="5"/>
      <c r="B28" s="37"/>
      <c r="C28" s="38"/>
      <c r="D28" s="39" t="s">
        <v>33</v>
      </c>
      <c r="E28" s="28">
        <f>SUM(E11+E12+E13+E14+E15+E18+E23+E24+E25+E26)</f>
        <v>22356323.960000001</v>
      </c>
      <c r="F28" s="28">
        <f t="shared" ref="F28:G28" si="6">SUM(F11+F12+F13+F14+F15+F18+F23+F24+F25+F26)</f>
        <v>23546300.050000001</v>
      </c>
      <c r="G28" s="28">
        <f t="shared" si="6"/>
        <v>45902624.010000005</v>
      </c>
      <c r="H28" s="28">
        <f>SUM(H11+H12+H13+H14+H15+H18+H23+H24+H25+H26)</f>
        <v>26638233.199999999</v>
      </c>
      <c r="I28" s="28">
        <f>SUM(I11+I12+I13+I14+I15+I18+I23+I24+I25+I26)</f>
        <v>26638233.199999999</v>
      </c>
      <c r="J28" s="40">
        <f>IF(I28&gt;E28,I28-E28,0)</f>
        <v>4281909.2399999984</v>
      </c>
    </row>
    <row r="29" spans="1:12" ht="12" customHeight="1" x14ac:dyDescent="0.2">
      <c r="A29" s="19"/>
      <c r="B29" s="41"/>
      <c r="C29" s="41"/>
      <c r="D29" s="41"/>
      <c r="E29" s="42"/>
      <c r="F29" s="42"/>
      <c r="G29" s="42"/>
      <c r="H29" s="43" t="s">
        <v>34</v>
      </c>
      <c r="I29" s="44"/>
      <c r="J29" s="45"/>
    </row>
    <row r="30" spans="1:12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2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2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 t="s">
        <v>36</v>
      </c>
      <c r="E34" s="46">
        <f>E35+E47+E52</f>
        <v>22356323.960000001</v>
      </c>
      <c r="F34" s="46">
        <f t="shared" ref="F34:I34" si="7">F35+F47+F52</f>
        <v>23546300.050000001</v>
      </c>
      <c r="G34" s="46">
        <f t="shared" si="7"/>
        <v>45902624.010000005</v>
      </c>
      <c r="H34" s="46">
        <f t="shared" si="7"/>
        <v>26638233.199999999</v>
      </c>
      <c r="I34" s="46">
        <f t="shared" si="7"/>
        <v>26638233.199999999</v>
      </c>
      <c r="J34" s="46">
        <f>I34-E34</f>
        <v>4281909.2399999984</v>
      </c>
    </row>
    <row r="35" spans="1:10" ht="12" customHeight="1" x14ac:dyDescent="0.2">
      <c r="A35" s="19"/>
      <c r="B35" s="47"/>
      <c r="C35" s="48"/>
      <c r="D35" s="49" t="s">
        <v>37</v>
      </c>
      <c r="E35" s="50">
        <f>SUM(E36:E39)+E42+E45+E46</f>
        <v>901406</v>
      </c>
      <c r="F35" s="50">
        <f t="shared" ref="F35:H35" si="8">SUM(F36:F39)+F42+F45+F46</f>
        <v>20655422.199999999</v>
      </c>
      <c r="G35" s="50">
        <f t="shared" si="8"/>
        <v>21556828.199999999</v>
      </c>
      <c r="H35" s="50">
        <f t="shared" si="8"/>
        <v>9229682.5700000003</v>
      </c>
      <c r="I35" s="50">
        <f>SUM(I36:I39)+I42+I45+I46</f>
        <v>9229682.5700000003</v>
      </c>
      <c r="J35" s="50">
        <f>I35-E35</f>
        <v>8328276.5700000003</v>
      </c>
    </row>
    <row r="36" spans="1:10" ht="12" customHeight="1" x14ac:dyDescent="0.2">
      <c r="A36" s="19"/>
      <c r="B36" s="30"/>
      <c r="C36" s="51">
        <v>10</v>
      </c>
      <c r="D36" s="52" t="s">
        <v>19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</row>
    <row r="37" spans="1:10" ht="12" customHeight="1" x14ac:dyDescent="0.2">
      <c r="A37" s="19"/>
      <c r="B37" s="30"/>
      <c r="C37" s="51">
        <v>30</v>
      </c>
      <c r="D37" s="52" t="s">
        <v>21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</row>
    <row r="38" spans="1:10" ht="12" customHeight="1" x14ac:dyDescent="0.2">
      <c r="A38" s="19"/>
      <c r="B38" s="30"/>
      <c r="C38" s="51">
        <v>40</v>
      </c>
      <c r="D38" s="52" t="s">
        <v>22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</row>
    <row r="39" spans="1:10" ht="12" customHeight="1" x14ac:dyDescent="0.2">
      <c r="A39" s="19"/>
      <c r="B39" s="30"/>
      <c r="C39" s="51">
        <v>50</v>
      </c>
      <c r="D39" s="52" t="s">
        <v>23</v>
      </c>
      <c r="E39" s="28">
        <v>883706</v>
      </c>
      <c r="F39" s="28">
        <v>0</v>
      </c>
      <c r="G39" s="28">
        <v>883706</v>
      </c>
      <c r="H39" s="28">
        <v>171671.71</v>
      </c>
      <c r="I39" s="28">
        <v>171671.71</v>
      </c>
      <c r="J39" s="28">
        <f>I39-E39</f>
        <v>-712034.29</v>
      </c>
    </row>
    <row r="40" spans="1:10" ht="12" customHeight="1" x14ac:dyDescent="0.2">
      <c r="A40" s="19"/>
      <c r="B40" s="30"/>
      <c r="C40" s="7">
        <v>51</v>
      </c>
      <c r="D40" s="52" t="s">
        <v>24</v>
      </c>
      <c r="E40" s="28">
        <v>883706</v>
      </c>
      <c r="F40" s="28">
        <v>0</v>
      </c>
      <c r="G40" s="28">
        <v>883706</v>
      </c>
      <c r="H40" s="28">
        <v>171671.71</v>
      </c>
      <c r="I40" s="28">
        <v>171671.71</v>
      </c>
      <c r="J40" s="28">
        <f t="shared" ref="J40:J50" si="9">I40-E40</f>
        <v>-712034.29</v>
      </c>
    </row>
    <row r="41" spans="1:10" ht="12" customHeight="1" x14ac:dyDescent="0.2">
      <c r="A41" s="19"/>
      <c r="B41" s="30"/>
      <c r="C41" s="7">
        <v>52</v>
      </c>
      <c r="D41" s="52" t="s">
        <v>25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f t="shared" si="9"/>
        <v>0</v>
      </c>
    </row>
    <row r="42" spans="1:10" ht="12" customHeight="1" x14ac:dyDescent="0.2">
      <c r="A42" s="19"/>
      <c r="B42" s="30"/>
      <c r="C42" s="51">
        <v>60</v>
      </c>
      <c r="D42" s="52" t="s">
        <v>26</v>
      </c>
      <c r="E42" s="28">
        <v>17700</v>
      </c>
      <c r="F42" s="28">
        <v>4787183.76</v>
      </c>
      <c r="G42" s="28">
        <v>4804883.76</v>
      </c>
      <c r="H42" s="28">
        <v>1595525.86</v>
      </c>
      <c r="I42" s="28">
        <v>1595525.86</v>
      </c>
      <c r="J42" s="28">
        <f t="shared" si="9"/>
        <v>1577825.86</v>
      </c>
    </row>
    <row r="43" spans="1:10" ht="12" customHeight="1" x14ac:dyDescent="0.2">
      <c r="A43" s="19"/>
      <c r="B43" s="30"/>
      <c r="C43" s="7">
        <v>61</v>
      </c>
      <c r="D43" s="52" t="s">
        <v>24</v>
      </c>
      <c r="E43" s="28">
        <v>0</v>
      </c>
      <c r="F43" s="28">
        <v>4787183.76</v>
      </c>
      <c r="G43" s="28">
        <v>4787183.76</v>
      </c>
      <c r="H43" s="28">
        <v>1594452</v>
      </c>
      <c r="I43" s="28">
        <v>1594452</v>
      </c>
      <c r="J43" s="28">
        <f t="shared" si="9"/>
        <v>1594452</v>
      </c>
    </row>
    <row r="44" spans="1:10" ht="12" customHeight="1" x14ac:dyDescent="0.2">
      <c r="A44" s="19"/>
      <c r="B44" s="30"/>
      <c r="C44" s="7">
        <v>62</v>
      </c>
      <c r="D44" s="52" t="s">
        <v>25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f t="shared" si="9"/>
        <v>0</v>
      </c>
    </row>
    <row r="45" spans="1:10" ht="12" customHeight="1" x14ac:dyDescent="0.2">
      <c r="A45" s="19"/>
      <c r="B45" s="30"/>
      <c r="C45" s="51">
        <v>80</v>
      </c>
      <c r="D45" s="52" t="s">
        <v>30</v>
      </c>
      <c r="E45" s="28">
        <v>0</v>
      </c>
      <c r="F45" s="28">
        <v>15868238.439999999</v>
      </c>
      <c r="G45" s="28">
        <v>15868238.439999999</v>
      </c>
      <c r="H45" s="28">
        <v>7462485</v>
      </c>
      <c r="I45" s="28">
        <v>7462485</v>
      </c>
      <c r="J45" s="28">
        <f t="shared" si="9"/>
        <v>7462485</v>
      </c>
    </row>
    <row r="46" spans="1:10" ht="12" customHeight="1" x14ac:dyDescent="0.2">
      <c r="A46" s="19"/>
      <c r="B46" s="30"/>
      <c r="C46" s="51">
        <v>90</v>
      </c>
      <c r="D46" s="52" t="s">
        <v>31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f t="shared" si="9"/>
        <v>0</v>
      </c>
    </row>
    <row r="47" spans="1:10" ht="12" customHeight="1" x14ac:dyDescent="0.2">
      <c r="A47" s="19"/>
      <c r="B47" s="30"/>
      <c r="C47" s="7"/>
      <c r="D47" s="52" t="s">
        <v>38</v>
      </c>
      <c r="E47" s="53">
        <f>SUM(E48:E50)</f>
        <v>21454917.960000001</v>
      </c>
      <c r="F47" s="53">
        <f t="shared" ref="F47:I47" si="10">SUM(F48:F50)</f>
        <v>2890877.85</v>
      </c>
      <c r="G47" s="53">
        <f t="shared" si="10"/>
        <v>24345795.810000002</v>
      </c>
      <c r="H47" s="53">
        <f t="shared" si="10"/>
        <v>17408550.629999999</v>
      </c>
      <c r="I47" s="53">
        <f t="shared" si="10"/>
        <v>17408550.629999999</v>
      </c>
      <c r="J47" s="28">
        <f>I47-E47</f>
        <v>-4046367.3300000019</v>
      </c>
    </row>
    <row r="48" spans="1:10" ht="12" customHeight="1" x14ac:dyDescent="0.2">
      <c r="A48" s="19"/>
      <c r="B48" s="47"/>
      <c r="C48" s="48">
        <v>20</v>
      </c>
      <c r="D48" s="52" t="s">
        <v>20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28">
        <f t="shared" si="9"/>
        <v>0</v>
      </c>
    </row>
    <row r="49" spans="1:11" ht="12" customHeight="1" x14ac:dyDescent="0.2">
      <c r="A49" s="19"/>
      <c r="B49" s="47"/>
      <c r="C49" s="51">
        <v>70</v>
      </c>
      <c r="D49" s="52" t="s">
        <v>29</v>
      </c>
      <c r="E49" s="28">
        <v>496000</v>
      </c>
      <c r="F49" s="28">
        <v>0</v>
      </c>
      <c r="G49" s="28">
        <v>496000</v>
      </c>
      <c r="H49" s="28">
        <v>25580</v>
      </c>
      <c r="I49" s="28">
        <v>25580</v>
      </c>
      <c r="J49" s="28">
        <f>I49-E49</f>
        <v>-470420</v>
      </c>
    </row>
    <row r="50" spans="1:11" ht="12" customHeight="1" x14ac:dyDescent="0.2">
      <c r="A50" s="19"/>
      <c r="B50" s="30"/>
      <c r="C50" s="51">
        <v>90</v>
      </c>
      <c r="D50" s="52" t="s">
        <v>31</v>
      </c>
      <c r="E50" s="28">
        <v>20958917.960000001</v>
      </c>
      <c r="F50" s="28">
        <v>2890877.85</v>
      </c>
      <c r="G50" s="28">
        <v>23849795.810000002</v>
      </c>
      <c r="H50" s="28">
        <v>17382970.629999999</v>
      </c>
      <c r="I50" s="28">
        <v>17382970.629999999</v>
      </c>
      <c r="J50" s="28">
        <f t="shared" si="9"/>
        <v>-3575947.3300000019</v>
      </c>
    </row>
    <row r="51" spans="1:11" ht="12" customHeight="1" x14ac:dyDescent="0.2">
      <c r="A51" s="19"/>
      <c r="B51" s="30"/>
      <c r="C51" s="51"/>
      <c r="D51" s="52" t="s">
        <v>39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</row>
    <row r="52" spans="1:11" s="59" customFormat="1" ht="12" customHeight="1" x14ac:dyDescent="0.2">
      <c r="A52" s="5"/>
      <c r="B52" s="54"/>
      <c r="C52" s="55" t="s">
        <v>40</v>
      </c>
      <c r="D52" s="56" t="s">
        <v>32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8"/>
    </row>
    <row r="53" spans="1:11" ht="12" customHeight="1" x14ac:dyDescent="0.2">
      <c r="A53" s="19"/>
      <c r="B53" s="47"/>
      <c r="C53" s="60"/>
      <c r="D53" s="52"/>
      <c r="E53" s="50"/>
      <c r="F53" s="50"/>
      <c r="G53" s="50"/>
      <c r="H53" s="50"/>
      <c r="I53" s="50"/>
      <c r="J53" s="50"/>
    </row>
    <row r="54" spans="1:11" ht="12" customHeight="1" x14ac:dyDescent="0.2">
      <c r="A54" s="19"/>
      <c r="B54" s="30"/>
      <c r="C54" s="51"/>
      <c r="D54" s="52"/>
      <c r="E54" s="28"/>
      <c r="F54" s="28"/>
      <c r="G54" s="28"/>
      <c r="H54" s="28"/>
      <c r="I54" s="28"/>
      <c r="J54" s="28"/>
    </row>
    <row r="55" spans="1:11" ht="12" customHeight="1" x14ac:dyDescent="0.2">
      <c r="A55" s="19"/>
      <c r="B55" s="32"/>
      <c r="C55" s="33"/>
      <c r="D55" s="34"/>
      <c r="E55" s="36"/>
      <c r="F55" s="36"/>
      <c r="G55" s="36"/>
      <c r="H55" s="36"/>
      <c r="I55" s="36"/>
      <c r="J55" s="36"/>
    </row>
    <row r="56" spans="1:11" ht="12" customHeight="1" x14ac:dyDescent="0.2">
      <c r="A56" s="5"/>
      <c r="B56" s="61"/>
      <c r="C56" s="62"/>
      <c r="D56" s="63" t="s">
        <v>33</v>
      </c>
      <c r="E56" s="64">
        <f>+E36+E37+E38+E39+E42+E45+E46+E48+E49+E50+E53</f>
        <v>22356323.960000001</v>
      </c>
      <c r="F56" s="64">
        <f t="shared" ref="F56:H56" si="11">+F36+F37+F38+F39+F42+F45+F46+F48+F49+F50+F53</f>
        <v>23546300.050000001</v>
      </c>
      <c r="G56" s="64">
        <f t="shared" si="11"/>
        <v>45902624.010000005</v>
      </c>
      <c r="H56" s="64">
        <f t="shared" si="11"/>
        <v>26638233.199999999</v>
      </c>
      <c r="I56" s="64">
        <f>+I36+I37+I38+I39+I42+I45+I46+I48+I49+I50+I53</f>
        <v>26638233.199999999</v>
      </c>
      <c r="J56" s="65">
        <f>IF(I56&gt;E56,I56-E56,0)</f>
        <v>4281909.2399999984</v>
      </c>
    </row>
    <row r="57" spans="1:11" x14ac:dyDescent="0.2">
      <c r="A57" s="19"/>
      <c r="B57" s="66" t="s">
        <v>41</v>
      </c>
      <c r="C57" s="67"/>
      <c r="D57" s="67"/>
      <c r="E57" s="67"/>
      <c r="F57" s="68"/>
      <c r="G57" s="68"/>
      <c r="H57" s="69" t="s">
        <v>34</v>
      </c>
      <c r="I57" s="70"/>
      <c r="J57" s="71"/>
    </row>
    <row r="58" spans="1:11" x14ac:dyDescent="0.2">
      <c r="A58" s="19"/>
      <c r="B58" s="72"/>
      <c r="C58" s="72"/>
      <c r="D58" s="72"/>
      <c r="E58" s="72"/>
      <c r="F58" s="72"/>
      <c r="G58" s="72"/>
      <c r="H58" s="72"/>
      <c r="I58" s="72"/>
      <c r="J58" s="72"/>
    </row>
    <row r="59" spans="1:11" x14ac:dyDescent="0.2">
      <c r="B59" s="66" t="s">
        <v>42</v>
      </c>
      <c r="C59" s="66"/>
      <c r="D59" s="66"/>
      <c r="E59" s="66"/>
      <c r="F59" s="66"/>
      <c r="G59" s="66"/>
      <c r="H59" s="66"/>
      <c r="I59" s="66"/>
      <c r="J59" s="66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3"/>
    </row>
    <row r="64" spans="1:11" x14ac:dyDescent="0.2">
      <c r="D64" s="74" t="s">
        <v>43</v>
      </c>
      <c r="E64" s="74"/>
      <c r="F64" s="75"/>
      <c r="G64" s="75"/>
      <c r="H64" s="76" t="s">
        <v>44</v>
      </c>
      <c r="I64" s="76"/>
      <c r="J64" s="76"/>
      <c r="K64" s="76"/>
    </row>
    <row r="65" spans="4:11" ht="12" customHeight="1" x14ac:dyDescent="0.2">
      <c r="D65" s="74" t="s">
        <v>45</v>
      </c>
      <c r="E65" s="74"/>
      <c r="F65" s="77"/>
      <c r="G65" s="77"/>
      <c r="H65" s="78" t="s">
        <v>46</v>
      </c>
      <c r="I65" s="78"/>
      <c r="J65" s="78"/>
      <c r="K65" s="78"/>
    </row>
  </sheetData>
  <mergeCells count="33">
    <mergeCell ref="H64:K64"/>
    <mergeCell ref="H65:K65"/>
    <mergeCell ref="B31:D33"/>
    <mergeCell ref="E31:I31"/>
    <mergeCell ref="J31:J32"/>
    <mergeCell ref="J56:J57"/>
    <mergeCell ref="H57:I57"/>
    <mergeCell ref="B58:J5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ageMargins left="0.7" right="0.7" top="0.75" bottom="0.75" header="0.3" footer="0.3"/>
  <pageSetup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2018-03-06T22:31:19Z</dcterms:created>
  <dcterms:modified xsi:type="dcterms:W3CDTF">2018-03-06T22:32:22Z</dcterms:modified>
</cp:coreProperties>
</file>