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J45" i="1"/>
  <c r="K44" i="1"/>
  <c r="F44" i="1"/>
  <c r="K43" i="1"/>
  <c r="F43" i="1"/>
  <c r="F42" i="1"/>
  <c r="J40" i="1"/>
  <c r="I40" i="1"/>
  <c r="H40" i="1"/>
  <c r="G40" i="1"/>
  <c r="E40" i="1"/>
  <c r="D40" i="1"/>
  <c r="F39" i="1"/>
  <c r="K39" i="1" s="1"/>
  <c r="K38" i="1"/>
  <c r="F38" i="1"/>
  <c r="F37" i="1"/>
  <c r="K37" i="1" s="1"/>
  <c r="J36" i="1"/>
  <c r="I36" i="1"/>
  <c r="H36" i="1"/>
  <c r="G36" i="1"/>
  <c r="E36" i="1"/>
  <c r="D36" i="1"/>
  <c r="K35" i="1"/>
  <c r="K36" i="1" s="1"/>
  <c r="F35" i="1"/>
  <c r="F36" i="1" s="1"/>
  <c r="J34" i="1"/>
  <c r="I34" i="1"/>
  <c r="H34" i="1"/>
  <c r="G34" i="1"/>
  <c r="E34" i="1"/>
  <c r="D34" i="1"/>
  <c r="F33" i="1"/>
  <c r="K33" i="1" s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J24" i="1"/>
  <c r="I24" i="1"/>
  <c r="H24" i="1"/>
  <c r="G24" i="1"/>
  <c r="E24" i="1"/>
  <c r="D24" i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F24" i="1" s="1"/>
  <c r="J15" i="1"/>
  <c r="I15" i="1"/>
  <c r="I45" i="1" s="1"/>
  <c r="H15" i="1"/>
  <c r="H45" i="1" s="1"/>
  <c r="G15" i="1"/>
  <c r="G45" i="1" s="1"/>
  <c r="E15" i="1"/>
  <c r="E45" i="1" s="1"/>
  <c r="D15" i="1"/>
  <c r="D45" i="1" s="1"/>
  <c r="K14" i="1"/>
  <c r="F14" i="1"/>
  <c r="F13" i="1"/>
  <c r="K13" i="1" s="1"/>
  <c r="K12" i="1"/>
  <c r="F12" i="1"/>
  <c r="F11" i="1"/>
  <c r="K11" i="1" s="1"/>
  <c r="K10" i="1"/>
  <c r="F10" i="1"/>
  <c r="F15" i="1" s="1"/>
  <c r="K15" i="1" l="1"/>
  <c r="K40" i="1"/>
  <c r="K41" i="1" s="1"/>
  <c r="K42" i="1" s="1"/>
  <c r="K34" i="1"/>
  <c r="F34" i="1"/>
  <c r="F45" i="1" s="1"/>
  <c r="K45" i="1" s="1"/>
  <c r="F40" i="1"/>
  <c r="K16" i="1"/>
  <c r="K24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<sst xmlns="http://schemas.openxmlformats.org/spreadsheetml/2006/main" count="58" uniqueCount="58">
  <si>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</si>
  <si>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</si>
  <si>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31 DE MARZO DEL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</si>
  <si>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</si>
  <si>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</si>
  <si>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</si>
  <si>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</si>
  <si>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</si>
  <si>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</si>
  <si>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</si>
  <si>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</si>
  <si>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</si>
  <si>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</si>
  <si>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</si>
  <si>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</si>
  <si>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</si>
  <si>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</si>
  <si>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</si>
  <si>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</si>
  <si>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</si>
  <si>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</si>
  <si>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</si>
  <si>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</si>
  <si>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</si>
  <si>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</si>
  <si>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</si>
  <si>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</si>
  <si>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</si>
  <si>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</si>
  <si>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</si>
  <si>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</si>
  <si>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</si>
  <si>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</si>
  <si>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</si>
  <si>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</si>
  <si>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</si>
  <si>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</si>
  <si>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</si>
  <si>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</si>
  <si>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</si>
  <si>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</si>
  <si>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</si>
  <si>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</si>
  <si>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</si>
  <si>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</si>
  <si>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</si>
  <si>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LABORATORIO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</si>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</sst>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0" xfId="0" applyFont="1" applyFill="1"/>
    <xf numFmtId="4" fontId="0" fillId="0" borderId="3" xfId="0" applyNumberFormat="1" applyBorder="1"/>
    <xf numFmtId="4" fontId="0" fillId="0" borderId="0" xfId="0" applyNumberFormat="1"/>
    <xf numFmtId="0" fontId="0" fillId="2" borderId="4" xfId="0" applyFont="1" applyFill="1" applyBorder="1"/>
    <xf numFmtId="4" fontId="0" fillId="0" borderId="4" xfId="0" applyNumberFormat="1" applyBorder="1"/>
    <xf numFmtId="0" fontId="2" fillId="2" borderId="4" xfId="0" applyFont="1" applyFill="1" applyBorder="1"/>
    <xf numFmtId="0" fontId="2" fillId="2" borderId="0" xfId="0" applyFont="1" applyFill="1"/>
    <xf numFmtId="4" fontId="2" fillId="0" borderId="4" xfId="0" applyNumberFormat="1" applyFont="1" applyBorder="1"/>
    <xf numFmtId="4" fontId="2" fillId="0" borderId="0" xfId="0" applyNumberFormat="1" applyFont="1" applyBorder="1"/>
    <xf numFmtId="0" fontId="0" fillId="0" borderId="4" xfId="0" applyBorder="1"/>
    <xf numFmtId="4" fontId="5" fillId="0" borderId="4" xfId="0" applyNumberFormat="1" applyFont="1" applyBorder="1"/>
    <xf numFmtId="4" fontId="5" fillId="0" borderId="0" xfId="0" applyNumberFormat="1" applyFont="1" applyBorder="1"/>
    <xf numFmtId="43" fontId="3" fillId="2" borderId="0" xfId="1" applyFont="1" applyFill="1" applyBorder="1" applyAlignment="1">
      <alignment horizontal="right" vertical="center" wrapText="1"/>
    </xf>
    <xf numFmtId="0" fontId="0" fillId="0" borderId="4" xfId="0" applyFill="1" applyBorder="1"/>
    <xf numFmtId="4" fontId="0" fillId="0" borderId="4" xfId="0" applyNumberFormat="1" applyFont="1" applyBorder="1"/>
    <xf numFmtId="4" fontId="0" fillId="0" borderId="0" xfId="0" applyNumberFormat="1" applyFont="1" applyBorder="1"/>
    <xf numFmtId="4" fontId="0" fillId="0" borderId="5" xfId="0" applyNumberFormat="1" applyFont="1" applyBorder="1"/>
    <xf numFmtId="4" fontId="2" fillId="0" borderId="6" xfId="0" applyNumberFormat="1" applyFont="1" applyBorder="1"/>
    <xf numFmtId="0" fontId="2" fillId="0" borderId="6" xfId="0" applyFont="1" applyBorder="1"/>
    <xf numFmtId="0" fontId="0" fillId="0" borderId="6" xfId="0" applyBorder="1"/>
    <xf numFmtId="0" fontId="6" fillId="2" borderId="0" xfId="0" applyFont="1" applyFill="1"/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0" fontId="6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268941</xdr:colOff>
      <xdr:row>50</xdr:row>
      <xdr:rowOff>22411</xdr:rowOff>
    </xdr:from>
    <xdr:to>
      <xdr:col>9</xdr:col>
      <xdr:colOff>448235</xdr:colOff>
      <xdr:row>54</xdr:row>
      <xdr:rowOff>35107</xdr:rowOff>
    </xdr:to>
    <xdr:sp macro="" textlink="">
      <xdr:nvSpPr>
        <xdr:cNvPr id="2" name="9 CuadroTexto"/>
        <xdr:cNvSpPr txBox="1"/>
      </xdr:nvSpPr>
      <xdr:spPr>
        <a:xfrm>
          <a:off x="7393641" y="9061636"/>
          <a:ext cx="2989169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974911</xdr:colOff>
      <xdr:row>50</xdr:row>
      <xdr:rowOff>44823</xdr:rowOff>
    </xdr:from>
    <xdr:to>
      <xdr:col>2</xdr:col>
      <xdr:colOff>2723029</xdr:colOff>
      <xdr:row>54</xdr:row>
      <xdr:rowOff>28944</xdr:rowOff>
    </xdr:to>
    <xdr:sp macro="" textlink="">
      <xdr:nvSpPr>
        <xdr:cNvPr id="3" name="6 CuadroTexto"/>
        <xdr:cNvSpPr txBox="1"/>
      </xdr:nvSpPr>
      <xdr:spPr>
        <a:xfrm>
          <a:off x="1441636" y="9084048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9/1er%20trimestre/IMPRIMIR%20EF%20FormatosFrosPptales2019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zoomScale="60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4" width="14.28515625" style="2" customWidth="1"/>
    <col min="5" max="5" width="14" style="2" customWidth="1"/>
    <col min="6" max="7" width="14.28515625" style="2" customWidth="1"/>
    <col min="8" max="8" width="14" style="2" customWidth="1"/>
    <col min="9" max="9" width="13.85546875" style="2" customWidth="1"/>
    <col min="10" max="10" width="14.28515625" style="2" customWidth="1"/>
    <col min="11" max="11" width="14.42578125" style="2" customWidth="1"/>
    <col min="12" max="12" width="3.7109375" style="1" customWidth="1"/>
    <col min="13" max="16384" width="11.42578125" style="2"/>
  </cols>
  <sheetData>
    <row r="1" spans="2:11" ht="14.2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ht="14.2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4.2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s="1" customFormat="1" ht="6.75" customHeight="1" x14ac:dyDescent="0.2"/>
    <row r="5" spans="2:11" s="1" customFormat="1" ht="18" customHeight="1" x14ac:dyDescent="0.2">
      <c r="C5" s="3" t="s">
        <v>3</v>
      </c>
      <c r="D5" s="40"/>
      <c r="E5" s="40"/>
      <c r="F5" s="4" t="s">
        <v>4</v>
      </c>
      <c r="G5" s="4"/>
      <c r="H5" s="5"/>
      <c r="I5" s="5"/>
      <c r="J5" s="5"/>
    </row>
    <row r="6" spans="2:11" s="1" customFormat="1" ht="6.75" customHeight="1" x14ac:dyDescent="0.2"/>
    <row r="7" spans="2:11" x14ac:dyDescent="0.2">
      <c r="B7" s="41" t="s">
        <v>5</v>
      </c>
      <c r="C7" s="41"/>
      <c r="D7" s="42" t="s">
        <v>6</v>
      </c>
      <c r="E7" s="42"/>
      <c r="F7" s="42"/>
      <c r="G7" s="42"/>
      <c r="H7" s="42"/>
      <c r="I7" s="42"/>
      <c r="J7" s="42"/>
      <c r="K7" s="42" t="s">
        <v>7</v>
      </c>
    </row>
    <row r="8" spans="2:11" ht="25.5" x14ac:dyDescent="0.2">
      <c r="B8" s="41"/>
      <c r="C8" s="41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42"/>
    </row>
    <row r="9" spans="2:11" ht="11.25" customHeight="1" x14ac:dyDescent="0.2">
      <c r="B9" s="41"/>
      <c r="C9" s="41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1" ht="12.75" customHeight="1" x14ac:dyDescent="0.25">
      <c r="B10" s="7"/>
      <c r="C10" s="8" t="s">
        <v>17</v>
      </c>
      <c r="D10" s="9">
        <v>8191613.1600000001</v>
      </c>
      <c r="E10">
        <v>0</v>
      </c>
      <c r="F10" s="9">
        <f>D10+E10</f>
        <v>8191613.1600000001</v>
      </c>
      <c r="G10" s="10">
        <v>3982789.2</v>
      </c>
      <c r="H10" s="9">
        <v>3405779.98</v>
      </c>
      <c r="I10" s="10">
        <v>3405779.98</v>
      </c>
      <c r="J10" s="9">
        <v>3405779.98</v>
      </c>
      <c r="K10" s="9">
        <f>F10-H10</f>
        <v>4785833.18</v>
      </c>
    </row>
    <row r="11" spans="2:11" ht="15" x14ac:dyDescent="0.25">
      <c r="B11" s="11"/>
      <c r="C11" s="8" t="s">
        <v>18</v>
      </c>
      <c r="D11" s="12">
        <v>2482840.3199999998</v>
      </c>
      <c r="E11">
        <v>0</v>
      </c>
      <c r="F11" s="12">
        <f>D11+E11</f>
        <v>2482840.3199999998</v>
      </c>
      <c r="G11" s="10">
        <v>1561009.9</v>
      </c>
      <c r="H11" s="12">
        <v>1335936.5900000001</v>
      </c>
      <c r="I11" s="10">
        <v>1335936.5900000001</v>
      </c>
      <c r="J11" s="12">
        <v>1335936.5900000001</v>
      </c>
      <c r="K11" s="12">
        <f>F11-H11</f>
        <v>1146903.7299999997</v>
      </c>
    </row>
    <row r="12" spans="2:11" ht="15" x14ac:dyDescent="0.25">
      <c r="B12" s="11"/>
      <c r="C12" s="8" t="s">
        <v>19</v>
      </c>
      <c r="D12" s="12">
        <v>1900960.86</v>
      </c>
      <c r="E12">
        <v>0</v>
      </c>
      <c r="F12" s="12">
        <f>D12+E12</f>
        <v>1900960.86</v>
      </c>
      <c r="G12" s="10">
        <v>6709.57</v>
      </c>
      <c r="H12" s="12">
        <v>6709.57</v>
      </c>
      <c r="I12" s="10">
        <v>6709.57</v>
      </c>
      <c r="J12" s="12">
        <v>6709.57</v>
      </c>
      <c r="K12" s="12">
        <f>F12-H12</f>
        <v>1894251.29</v>
      </c>
    </row>
    <row r="13" spans="2:11" ht="15" x14ac:dyDescent="0.25">
      <c r="B13" s="11"/>
      <c r="C13" s="8" t="s">
        <v>20</v>
      </c>
      <c r="D13" s="12">
        <v>2219770.61</v>
      </c>
      <c r="E13">
        <v>0</v>
      </c>
      <c r="F13" s="12">
        <f>D13+E13</f>
        <v>2219770.61</v>
      </c>
      <c r="G13" s="10">
        <v>655630.71</v>
      </c>
      <c r="H13" s="12">
        <v>561686.81999999995</v>
      </c>
      <c r="I13" s="10">
        <v>561686.81999999995</v>
      </c>
      <c r="J13" s="12">
        <v>561686.81999999995</v>
      </c>
      <c r="K13" s="12">
        <f>F13-H13</f>
        <v>1658083.79</v>
      </c>
    </row>
    <row r="14" spans="2:11" ht="12.75" customHeight="1" x14ac:dyDescent="0.25">
      <c r="B14" s="11"/>
      <c r="C14" s="8" t="s">
        <v>21</v>
      </c>
      <c r="D14" s="12">
        <v>644897.93999999994</v>
      </c>
      <c r="E14">
        <v>0</v>
      </c>
      <c r="F14" s="12">
        <f>D14+E14</f>
        <v>644897.93999999994</v>
      </c>
      <c r="G14" s="10">
        <v>224699.45</v>
      </c>
      <c r="H14" s="12">
        <v>192482.2</v>
      </c>
      <c r="I14" s="10">
        <v>192482.2</v>
      </c>
      <c r="J14" s="12">
        <v>192482.2</v>
      </c>
      <c r="K14" s="12">
        <f>F14-H14</f>
        <v>452415.73999999993</v>
      </c>
    </row>
    <row r="15" spans="2:11" ht="15" x14ac:dyDescent="0.25">
      <c r="B15" s="13"/>
      <c r="C15" s="14" t="s">
        <v>22</v>
      </c>
      <c r="D15" s="15">
        <f>SUM(D10:D14)</f>
        <v>15440082.889999999</v>
      </c>
      <c r="E15" s="16">
        <f t="shared" ref="E15:J15" si="0">SUM(E10:E14)</f>
        <v>0</v>
      </c>
      <c r="F15" s="15">
        <f t="shared" si="0"/>
        <v>15440082.889999999</v>
      </c>
      <c r="G15" s="16">
        <f t="shared" si="0"/>
        <v>6430838.8300000001</v>
      </c>
      <c r="H15" s="15">
        <f t="shared" si="0"/>
        <v>5502595.1600000011</v>
      </c>
      <c r="I15" s="16">
        <f t="shared" si="0"/>
        <v>5502595.1600000011</v>
      </c>
      <c r="J15" s="15">
        <f t="shared" si="0"/>
        <v>5502595.1600000011</v>
      </c>
      <c r="K15" s="15">
        <f>SUM(K10:K14)</f>
        <v>9937487.7299999986</v>
      </c>
    </row>
    <row r="16" spans="2:11" ht="15" x14ac:dyDescent="0.25">
      <c r="B16" s="11"/>
      <c r="C16" s="8" t="s">
        <v>23</v>
      </c>
      <c r="D16" s="12">
        <v>684506.7</v>
      </c>
      <c r="E16" s="10">
        <v>570119.19999999995</v>
      </c>
      <c r="F16" s="12">
        <f t="shared" ref="F16:F23" si="1">D16+E16</f>
        <v>1254625.8999999999</v>
      </c>
      <c r="G16" s="10">
        <v>334558.96000000002</v>
      </c>
      <c r="H16" s="12">
        <v>320416.96000000002</v>
      </c>
      <c r="I16" s="10">
        <v>320416.96000000002</v>
      </c>
      <c r="J16" s="12">
        <v>277377.84999999998</v>
      </c>
      <c r="K16" s="12">
        <f t="shared" ref="K16:K23" si="2">F16-H16</f>
        <v>934208.94</v>
      </c>
    </row>
    <row r="17" spans="2:11" ht="15" x14ac:dyDescent="0.25">
      <c r="B17" s="11"/>
      <c r="C17" s="8" t="s">
        <v>24</v>
      </c>
      <c r="D17" s="12">
        <v>508093.34</v>
      </c>
      <c r="E17">
        <v>0</v>
      </c>
      <c r="F17" s="12">
        <f t="shared" si="1"/>
        <v>508093.34</v>
      </c>
      <c r="G17" s="10">
        <v>57743.63</v>
      </c>
      <c r="H17" s="12">
        <v>57743.63</v>
      </c>
      <c r="I17" s="10">
        <v>57743.63</v>
      </c>
      <c r="J17" s="12">
        <v>57743.63</v>
      </c>
      <c r="K17" s="12">
        <f t="shared" si="2"/>
        <v>450349.71</v>
      </c>
    </row>
    <row r="18" spans="2:11" ht="15" x14ac:dyDescent="0.25">
      <c r="B18" s="11"/>
      <c r="C18" s="8" t="s">
        <v>25</v>
      </c>
      <c r="D18" s="12">
        <v>83645.55</v>
      </c>
      <c r="E18">
        <v>7672.5</v>
      </c>
      <c r="F18" s="12">
        <f t="shared" si="1"/>
        <v>91318.05</v>
      </c>
      <c r="G18">
        <v>12272.5</v>
      </c>
      <c r="H18" s="17">
        <v>7672.5</v>
      </c>
      <c r="I18">
        <v>7672.5</v>
      </c>
      <c r="J18" s="17">
        <v>0</v>
      </c>
      <c r="K18" s="12">
        <f t="shared" si="2"/>
        <v>83645.55</v>
      </c>
    </row>
    <row r="19" spans="2:11" ht="15" x14ac:dyDescent="0.25">
      <c r="B19" s="11"/>
      <c r="C19" s="8" t="s">
        <v>26</v>
      </c>
      <c r="D19" s="12">
        <v>315606.03000000003</v>
      </c>
      <c r="E19" s="10">
        <v>208015.31</v>
      </c>
      <c r="F19" s="12">
        <f t="shared" si="1"/>
        <v>523621.34</v>
      </c>
      <c r="G19" s="10">
        <v>213198.52</v>
      </c>
      <c r="H19" s="12">
        <v>200395.02</v>
      </c>
      <c r="I19" s="10">
        <v>200395.02</v>
      </c>
      <c r="J19" s="12">
        <v>131537.89000000001</v>
      </c>
      <c r="K19" s="12">
        <f t="shared" si="2"/>
        <v>323226.32000000007</v>
      </c>
    </row>
    <row r="20" spans="2:11" ht="15" x14ac:dyDescent="0.25">
      <c r="B20" s="11"/>
      <c r="C20" s="8" t="s">
        <v>27</v>
      </c>
      <c r="D20" s="12">
        <v>116104.54</v>
      </c>
      <c r="E20" s="10">
        <v>195423.95</v>
      </c>
      <c r="F20" s="12">
        <f t="shared" si="1"/>
        <v>311528.49</v>
      </c>
      <c r="G20" s="10">
        <v>191463.54</v>
      </c>
      <c r="H20" s="12">
        <v>179763.54</v>
      </c>
      <c r="I20" s="10">
        <v>179763.54</v>
      </c>
      <c r="J20" s="12">
        <v>176543.54</v>
      </c>
      <c r="K20" s="12">
        <f t="shared" si="2"/>
        <v>131764.94999999998</v>
      </c>
    </row>
    <row r="21" spans="2:11" ht="15" x14ac:dyDescent="0.25">
      <c r="B21" s="11"/>
      <c r="C21" s="8" t="s">
        <v>28</v>
      </c>
      <c r="D21" s="12">
        <v>233657.33</v>
      </c>
      <c r="E21">
        <v>0</v>
      </c>
      <c r="F21" s="12">
        <f t="shared" si="1"/>
        <v>233657.33</v>
      </c>
      <c r="G21">
        <v>98395.41</v>
      </c>
      <c r="H21" s="17">
        <v>98395.41</v>
      </c>
      <c r="I21">
        <v>98395.41</v>
      </c>
      <c r="J21" s="17">
        <v>61635.97</v>
      </c>
      <c r="K21" s="12">
        <f t="shared" si="2"/>
        <v>135261.91999999998</v>
      </c>
    </row>
    <row r="22" spans="2:11" ht="15" x14ac:dyDescent="0.25">
      <c r="B22" s="11"/>
      <c r="C22" s="8" t="s">
        <v>29</v>
      </c>
      <c r="D22" s="12">
        <v>562953.87</v>
      </c>
      <c r="E22" s="10">
        <v>314461.99</v>
      </c>
      <c r="F22" s="12">
        <f t="shared" si="1"/>
        <v>877415.86</v>
      </c>
      <c r="G22" s="10">
        <v>249161.99</v>
      </c>
      <c r="H22" s="12">
        <v>249161.99</v>
      </c>
      <c r="I22" s="10">
        <v>249161.99</v>
      </c>
      <c r="J22" s="12">
        <v>239715.99</v>
      </c>
      <c r="K22" s="12">
        <f t="shared" si="2"/>
        <v>628253.87</v>
      </c>
    </row>
    <row r="23" spans="2:11" ht="15" x14ac:dyDescent="0.25">
      <c r="B23" s="11"/>
      <c r="C23" s="8" t="s">
        <v>30</v>
      </c>
      <c r="D23" s="12">
        <v>92836.69</v>
      </c>
      <c r="E23" s="10">
        <v>167405.19</v>
      </c>
      <c r="F23" s="12">
        <f t="shared" si="1"/>
        <v>260241.88</v>
      </c>
      <c r="G23" s="10">
        <v>144769.45000000001</v>
      </c>
      <c r="H23" s="12">
        <v>141969.45000000001</v>
      </c>
      <c r="I23" s="10">
        <v>141969.45000000001</v>
      </c>
      <c r="J23" s="12">
        <v>84447.95</v>
      </c>
      <c r="K23" s="12">
        <f t="shared" si="2"/>
        <v>118272.43</v>
      </c>
    </row>
    <row r="24" spans="2:11" ht="15" x14ac:dyDescent="0.25">
      <c r="B24" s="13"/>
      <c r="C24" s="14" t="s">
        <v>31</v>
      </c>
      <c r="D24" s="18">
        <f>SUM(D16:D23)</f>
        <v>2597404.0500000003</v>
      </c>
      <c r="E24" s="19">
        <f t="shared" ref="E24:K24" si="3">SUM(E16:E23)</f>
        <v>1463098.14</v>
      </c>
      <c r="F24" s="18">
        <f t="shared" si="3"/>
        <v>4060502.19</v>
      </c>
      <c r="G24" s="19">
        <f t="shared" si="3"/>
        <v>1301564</v>
      </c>
      <c r="H24" s="18">
        <f t="shared" si="3"/>
        <v>1255518.5</v>
      </c>
      <c r="I24" s="19">
        <f t="shared" si="3"/>
        <v>1255518.5</v>
      </c>
      <c r="J24" s="18">
        <f>SUM(J16:J23)</f>
        <v>1029002.82</v>
      </c>
      <c r="K24" s="18">
        <f t="shared" si="3"/>
        <v>2804983.69</v>
      </c>
    </row>
    <row r="25" spans="2:11" ht="15" x14ac:dyDescent="0.25">
      <c r="B25" s="11"/>
      <c r="C25" s="8" t="s">
        <v>32</v>
      </c>
      <c r="D25" s="12">
        <v>513774.66</v>
      </c>
      <c r="E25">
        <v>0</v>
      </c>
      <c r="F25" s="12">
        <f t="shared" ref="F25:F33" si="4">D25+E25</f>
        <v>513774.66</v>
      </c>
      <c r="G25" s="10">
        <v>275032.5</v>
      </c>
      <c r="H25" s="12">
        <v>239682.5</v>
      </c>
      <c r="I25" s="10">
        <v>239682.5</v>
      </c>
      <c r="J25" s="12">
        <v>169407.5</v>
      </c>
      <c r="K25" s="12">
        <f t="shared" ref="K25:K33" si="5">F25-H25</f>
        <v>274092.15999999997</v>
      </c>
    </row>
    <row r="26" spans="2:11" ht="15" x14ac:dyDescent="0.25">
      <c r="B26" s="11"/>
      <c r="C26" s="8" t="s">
        <v>33</v>
      </c>
      <c r="D26" s="12">
        <v>937230.54</v>
      </c>
      <c r="E26" s="10">
        <v>13248.39</v>
      </c>
      <c r="F26" s="12">
        <f t="shared" si="4"/>
        <v>950478.93</v>
      </c>
      <c r="G26" s="10">
        <v>115925.67</v>
      </c>
      <c r="H26" s="12">
        <v>55075.67</v>
      </c>
      <c r="I26" s="10">
        <v>55075.67</v>
      </c>
      <c r="J26" s="12">
        <v>55075.67</v>
      </c>
      <c r="K26" s="12">
        <f t="shared" si="5"/>
        <v>895403.26</v>
      </c>
    </row>
    <row r="27" spans="2:11" ht="15" x14ac:dyDescent="0.25">
      <c r="B27" s="11"/>
      <c r="C27" s="8" t="s">
        <v>34</v>
      </c>
      <c r="D27" s="12">
        <v>2540930.7999999998</v>
      </c>
      <c r="E27" s="10">
        <v>978463</v>
      </c>
      <c r="F27" s="12">
        <f t="shared" si="4"/>
        <v>3519393.8</v>
      </c>
      <c r="G27" s="10">
        <v>521195.5</v>
      </c>
      <c r="H27" s="12">
        <v>396195.5</v>
      </c>
      <c r="I27" s="10">
        <v>396195.5</v>
      </c>
      <c r="J27" s="12">
        <v>374619.5</v>
      </c>
      <c r="K27" s="12">
        <f t="shared" si="5"/>
        <v>3123198.3</v>
      </c>
    </row>
    <row r="28" spans="2:11" ht="12.75" customHeight="1" x14ac:dyDescent="0.25">
      <c r="B28" s="11"/>
      <c r="C28" s="8" t="s">
        <v>35</v>
      </c>
      <c r="D28" s="12">
        <v>118068.27</v>
      </c>
      <c r="E28">
        <v>0</v>
      </c>
      <c r="F28" s="12">
        <f t="shared" si="4"/>
        <v>118068.27</v>
      </c>
      <c r="G28" s="10">
        <v>12003.74</v>
      </c>
      <c r="H28" s="12">
        <v>10976.2</v>
      </c>
      <c r="I28" s="10">
        <v>10976.2</v>
      </c>
      <c r="J28" s="12">
        <v>9722.11</v>
      </c>
      <c r="K28" s="12">
        <f t="shared" si="5"/>
        <v>107092.07</v>
      </c>
    </row>
    <row r="29" spans="2:11" ht="15" x14ac:dyDescent="0.25">
      <c r="B29" s="11"/>
      <c r="C29" s="8" t="s">
        <v>36</v>
      </c>
      <c r="D29" s="12">
        <v>1852453.5</v>
      </c>
      <c r="E29" s="10">
        <v>2722705.48</v>
      </c>
      <c r="F29" s="12">
        <f t="shared" si="4"/>
        <v>4575158.9800000004</v>
      </c>
      <c r="G29" s="10">
        <v>1144708.93</v>
      </c>
      <c r="H29" s="12">
        <v>204153.04</v>
      </c>
      <c r="I29" s="10">
        <v>204153.04</v>
      </c>
      <c r="J29" s="12">
        <v>204153.04</v>
      </c>
      <c r="K29" s="12">
        <f t="shared" si="5"/>
        <v>4371005.9400000004</v>
      </c>
    </row>
    <row r="30" spans="2:11" ht="15" x14ac:dyDescent="0.25">
      <c r="B30" s="11"/>
      <c r="C30" s="8" t="s">
        <v>37</v>
      </c>
      <c r="D30" s="12">
        <v>349129.84</v>
      </c>
      <c r="E30">
        <v>32231.759999999998</v>
      </c>
      <c r="F30" s="12">
        <f t="shared" si="4"/>
        <v>381361.60000000003</v>
      </c>
      <c r="G30">
        <v>99151.4</v>
      </c>
      <c r="H30" s="17">
        <v>0</v>
      </c>
      <c r="I30">
        <v>0</v>
      </c>
      <c r="J30" s="17">
        <v>0</v>
      </c>
      <c r="K30" s="12">
        <f t="shared" si="5"/>
        <v>381361.60000000003</v>
      </c>
    </row>
    <row r="31" spans="2:11" ht="15" x14ac:dyDescent="0.25">
      <c r="B31" s="11"/>
      <c r="C31" s="8" t="s">
        <v>38</v>
      </c>
      <c r="D31" s="12">
        <v>306259.42</v>
      </c>
      <c r="E31">
        <v>0</v>
      </c>
      <c r="F31" s="12">
        <f t="shared" si="4"/>
        <v>306259.42</v>
      </c>
      <c r="G31" s="10">
        <v>39038.269999999997</v>
      </c>
      <c r="H31" s="12">
        <v>29338.27</v>
      </c>
      <c r="I31" s="10">
        <v>29338.27</v>
      </c>
      <c r="J31" s="12">
        <v>29338.27</v>
      </c>
      <c r="K31" s="12">
        <f t="shared" si="5"/>
        <v>276921.14999999997</v>
      </c>
    </row>
    <row r="32" spans="2:11" ht="15" x14ac:dyDescent="0.25">
      <c r="B32" s="11"/>
      <c r="C32" s="8" t="s">
        <v>39</v>
      </c>
      <c r="D32" s="12">
        <v>475194.31</v>
      </c>
      <c r="E32">
        <v>0</v>
      </c>
      <c r="F32" s="12">
        <f t="shared" si="4"/>
        <v>475194.31</v>
      </c>
      <c r="G32" s="10">
        <v>49158.87</v>
      </c>
      <c r="H32" s="12">
        <v>49158.87</v>
      </c>
      <c r="I32" s="10">
        <v>49158.87</v>
      </c>
      <c r="J32" s="12">
        <v>49158.87</v>
      </c>
      <c r="K32" s="12">
        <f t="shared" si="5"/>
        <v>426035.44</v>
      </c>
    </row>
    <row r="33" spans="1:12" ht="15" x14ac:dyDescent="0.25">
      <c r="B33" s="11"/>
      <c r="C33" s="8" t="s">
        <v>40</v>
      </c>
      <c r="D33" s="12">
        <v>920027.44</v>
      </c>
      <c r="E33">
        <v>0</v>
      </c>
      <c r="F33" s="12">
        <f t="shared" si="4"/>
        <v>920027.44</v>
      </c>
      <c r="G33" s="10">
        <v>111847.49</v>
      </c>
      <c r="H33" s="12">
        <v>96321.95</v>
      </c>
      <c r="I33" s="10">
        <v>96321.95</v>
      </c>
      <c r="J33" s="12">
        <v>96321.95</v>
      </c>
      <c r="K33" s="12">
        <f t="shared" si="5"/>
        <v>823705.49</v>
      </c>
    </row>
    <row r="34" spans="1:12" ht="15" x14ac:dyDescent="0.25">
      <c r="B34" s="13"/>
      <c r="C34" s="14" t="s">
        <v>41</v>
      </c>
      <c r="D34" s="15">
        <f>SUM(D25:D33)</f>
        <v>8013068.7799999993</v>
      </c>
      <c r="E34" s="16">
        <f t="shared" ref="E34:K34" si="6">SUM(E25:E33)</f>
        <v>3746648.63</v>
      </c>
      <c r="F34" s="15">
        <f t="shared" si="6"/>
        <v>11759717.41</v>
      </c>
      <c r="G34" s="16">
        <f t="shared" si="6"/>
        <v>2368062.37</v>
      </c>
      <c r="H34" s="15">
        <f t="shared" si="6"/>
        <v>1080902</v>
      </c>
      <c r="I34" s="16">
        <f t="shared" si="6"/>
        <v>1080902</v>
      </c>
      <c r="J34" s="15">
        <f t="shared" si="6"/>
        <v>987796.90999999992</v>
      </c>
      <c r="K34" s="15">
        <f t="shared" si="6"/>
        <v>10678815.41</v>
      </c>
    </row>
    <row r="35" spans="1:12" ht="15" x14ac:dyDescent="0.25">
      <c r="B35" s="11"/>
      <c r="C35" s="8" t="s">
        <v>42</v>
      </c>
      <c r="D35" s="12">
        <v>593412</v>
      </c>
      <c r="E35" s="12">
        <v>11950</v>
      </c>
      <c r="F35" s="12">
        <f>D35+E35</f>
        <v>605362</v>
      </c>
      <c r="G35" s="10">
        <v>20296.740000000002</v>
      </c>
      <c r="H35" s="12">
        <v>17597.22</v>
      </c>
      <c r="I35" s="10">
        <v>17597.22</v>
      </c>
      <c r="J35" s="12">
        <v>17597.22</v>
      </c>
      <c r="K35" s="12">
        <f>F35-H35</f>
        <v>587764.78</v>
      </c>
    </row>
    <row r="36" spans="1:12" ht="15" x14ac:dyDescent="0.25">
      <c r="B36" s="13"/>
      <c r="C36" s="14" t="s">
        <v>43</v>
      </c>
      <c r="D36" s="15">
        <f>D35</f>
        <v>593412</v>
      </c>
      <c r="E36" s="16">
        <f t="shared" ref="E36:K36" si="7">E35</f>
        <v>11950</v>
      </c>
      <c r="F36" s="15">
        <f t="shared" si="7"/>
        <v>605362</v>
      </c>
      <c r="G36" s="16">
        <f t="shared" si="7"/>
        <v>20296.740000000002</v>
      </c>
      <c r="H36" s="15">
        <f t="shared" si="7"/>
        <v>17597.22</v>
      </c>
      <c r="I36" s="16">
        <f t="shared" si="7"/>
        <v>17597.22</v>
      </c>
      <c r="J36" s="15">
        <f t="shared" si="7"/>
        <v>17597.22</v>
      </c>
      <c r="K36" s="15">
        <f t="shared" si="7"/>
        <v>587764.78</v>
      </c>
    </row>
    <row r="37" spans="1:12" ht="15" x14ac:dyDescent="0.25">
      <c r="B37" s="11"/>
      <c r="C37" s="8" t="s">
        <v>44</v>
      </c>
      <c r="D37" s="12">
        <v>703500</v>
      </c>
      <c r="E37" s="10">
        <v>371389.99</v>
      </c>
      <c r="F37" s="12">
        <f>D37+E37</f>
        <v>1074889.99</v>
      </c>
      <c r="G37" s="20">
        <v>366281.99</v>
      </c>
      <c r="H37" s="17">
        <v>0</v>
      </c>
      <c r="I37" s="20">
        <v>0</v>
      </c>
      <c r="J37" s="17">
        <v>0</v>
      </c>
      <c r="K37" s="12">
        <f>F37-H37</f>
        <v>1074889.99</v>
      </c>
    </row>
    <row r="38" spans="1:12" ht="15" x14ac:dyDescent="0.25">
      <c r="B38" s="11"/>
      <c r="C38" s="8" t="s">
        <v>45</v>
      </c>
      <c r="D38" s="12">
        <v>282600</v>
      </c>
      <c r="E38" s="10">
        <v>0</v>
      </c>
      <c r="F38" s="12">
        <f>D38+E38</f>
        <v>282600</v>
      </c>
      <c r="G38" s="20">
        <v>0</v>
      </c>
      <c r="H38" s="17">
        <v>0</v>
      </c>
      <c r="I38" s="20">
        <v>0</v>
      </c>
      <c r="J38" s="17">
        <v>0</v>
      </c>
      <c r="K38" s="12">
        <f>F38-H38</f>
        <v>282600</v>
      </c>
    </row>
    <row r="39" spans="1:12" ht="15" x14ac:dyDescent="0.25">
      <c r="B39" s="11"/>
      <c r="C39" s="8" t="s">
        <v>46</v>
      </c>
      <c r="D39" s="17">
        <v>2200</v>
      </c>
      <c r="E39" s="10">
        <v>0</v>
      </c>
      <c r="F39" s="12">
        <f>D39+E39</f>
        <v>2200</v>
      </c>
      <c r="G39" s="20">
        <v>0</v>
      </c>
      <c r="H39" s="21">
        <v>0</v>
      </c>
      <c r="I39" s="20">
        <v>0</v>
      </c>
      <c r="J39" s="17">
        <v>0</v>
      </c>
      <c r="K39" s="12">
        <f>F39-H39</f>
        <v>2200</v>
      </c>
    </row>
    <row r="40" spans="1:12" ht="12.75" customHeight="1" x14ac:dyDescent="0.25">
      <c r="B40" s="13"/>
      <c r="C40" s="14" t="s">
        <v>47</v>
      </c>
      <c r="D40" s="15">
        <f t="shared" ref="D40:K42" si="8">SUM(D37:D39)</f>
        <v>988300</v>
      </c>
      <c r="E40" s="16">
        <f t="shared" si="8"/>
        <v>371389.99</v>
      </c>
      <c r="F40" s="15">
        <f t="shared" si="8"/>
        <v>1359689.99</v>
      </c>
      <c r="G40" s="16">
        <f t="shared" si="8"/>
        <v>366281.99</v>
      </c>
      <c r="H40" s="15">
        <f t="shared" si="8"/>
        <v>0</v>
      </c>
      <c r="I40" s="16">
        <f t="shared" si="8"/>
        <v>0</v>
      </c>
      <c r="J40" s="15">
        <f t="shared" si="8"/>
        <v>0</v>
      </c>
      <c r="K40" s="15">
        <f t="shared" si="8"/>
        <v>1359689.99</v>
      </c>
    </row>
    <row r="41" spans="1:12" ht="12.75" customHeight="1" x14ac:dyDescent="0.25">
      <c r="B41" s="13"/>
      <c r="C41" s="8" t="s">
        <v>48</v>
      </c>
      <c r="D41" s="22">
        <v>0</v>
      </c>
      <c r="E41" s="23">
        <v>9542958.2200000007</v>
      </c>
      <c r="F41" s="24">
        <v>9542958.2200000007</v>
      </c>
      <c r="G41" s="22">
        <v>0</v>
      </c>
      <c r="H41" s="22">
        <v>0</v>
      </c>
      <c r="I41" s="23">
        <v>0</v>
      </c>
      <c r="J41" s="22">
        <v>0</v>
      </c>
      <c r="K41" s="22">
        <f t="shared" si="8"/>
        <v>1644489.99</v>
      </c>
    </row>
    <row r="42" spans="1:12" ht="12.75" customHeight="1" x14ac:dyDescent="0.25">
      <c r="B42" s="13"/>
      <c r="C42" s="14" t="s">
        <v>49</v>
      </c>
      <c r="D42" s="15">
        <v>0</v>
      </c>
      <c r="E42" s="16">
        <v>9542958.2200000007</v>
      </c>
      <c r="F42" s="15">
        <f>SUM(F41)</f>
        <v>9542958.2200000007</v>
      </c>
      <c r="G42" s="16">
        <v>0</v>
      </c>
      <c r="H42" s="15">
        <v>0</v>
      </c>
      <c r="I42" s="16">
        <v>0</v>
      </c>
      <c r="J42" s="15">
        <v>0</v>
      </c>
      <c r="K42" s="15">
        <f t="shared" si="8"/>
        <v>3006379.98</v>
      </c>
    </row>
    <row r="43" spans="1:12" ht="15" x14ac:dyDescent="0.25">
      <c r="B43" s="11"/>
      <c r="C43" s="8" t="s">
        <v>50</v>
      </c>
      <c r="D43" s="12">
        <v>586120.28</v>
      </c>
      <c r="E43" s="17">
        <v>0</v>
      </c>
      <c r="F43" s="12">
        <f>D43+E43</f>
        <v>586120.28</v>
      </c>
      <c r="G43">
        <v>0</v>
      </c>
      <c r="H43" s="17">
        <v>0</v>
      </c>
      <c r="I43">
        <v>0</v>
      </c>
      <c r="J43" s="17">
        <v>0</v>
      </c>
      <c r="K43" s="12">
        <f>F43-H43</f>
        <v>586120.28</v>
      </c>
    </row>
    <row r="44" spans="1:12" ht="15" x14ac:dyDescent="0.25">
      <c r="B44" s="13"/>
      <c r="C44" s="14" t="s">
        <v>51</v>
      </c>
      <c r="D44" s="25">
        <v>586120.28</v>
      </c>
      <c r="E44" s="26">
        <v>0</v>
      </c>
      <c r="F44" s="25">
        <f t="shared" ref="F44:K44" si="9">SUM(F43)</f>
        <v>586120.28</v>
      </c>
      <c r="G44">
        <v>0</v>
      </c>
      <c r="H44" s="27">
        <v>0</v>
      </c>
      <c r="I44">
        <v>0</v>
      </c>
      <c r="J44" s="27">
        <v>0</v>
      </c>
      <c r="K44" s="15">
        <f t="shared" si="9"/>
        <v>586120.28</v>
      </c>
    </row>
    <row r="45" spans="1:12" s="32" customFormat="1" x14ac:dyDescent="0.2">
      <c r="A45" s="28"/>
      <c r="B45" s="29"/>
      <c r="C45" s="30" t="s">
        <v>52</v>
      </c>
      <c r="D45" s="31">
        <f>D15+D24+D34+D36+D40+D44</f>
        <v>28218388</v>
      </c>
      <c r="E45" s="31">
        <f>E15+E24+E34+E36+E40+E42+E44</f>
        <v>15136044.98</v>
      </c>
      <c r="F45" s="31">
        <f>F15+F24+F34+F36+F40+F42+F44</f>
        <v>43354432.979999997</v>
      </c>
      <c r="G45" s="31">
        <f>G15+G24+G34+G36+G40+G44</f>
        <v>10487043.93</v>
      </c>
      <c r="H45" s="31">
        <f>H15+H24+H34+H36+H40+H44</f>
        <v>7856612.8800000008</v>
      </c>
      <c r="I45" s="31">
        <f>I15+I24+I34+I36+I40+I44</f>
        <v>7856612.8800000008</v>
      </c>
      <c r="J45" s="31">
        <f>J15+J24+J34+J36+J40+J44</f>
        <v>7536992.1100000013</v>
      </c>
      <c r="K45" s="31">
        <f>F45-H45</f>
        <v>35497820.099999994</v>
      </c>
      <c r="L45" s="28"/>
    </row>
    <row r="47" spans="1:12" x14ac:dyDescent="0.2">
      <c r="B47" s="33" t="s">
        <v>53</v>
      </c>
      <c r="F47" s="34"/>
      <c r="G47" s="34"/>
      <c r="H47" s="34"/>
      <c r="I47" s="34"/>
      <c r="J47" s="34"/>
      <c r="K47" s="34"/>
    </row>
    <row r="49" spans="3:11" x14ac:dyDescent="0.2">
      <c r="D49" s="34" t="str">
        <f>IF(D46=[1]CAdmon!D33," ","ERROR")</f>
        <v xml:space="preserve"> </v>
      </c>
      <c r="E49" s="34" t="str">
        <f>IF(E46=[1]CAdmon!E33," ","ERROR")</f>
        <v xml:space="preserve"> </v>
      </c>
      <c r="F49" s="34" t="str">
        <f>IF(F46=[1]CAdmon!F33," ","ERROR")</f>
        <v xml:space="preserve"> </v>
      </c>
      <c r="G49" s="34"/>
      <c r="H49" s="34" t="str">
        <f>IF(H46=[1]CAdmon!H33," ","ERROR")</f>
        <v xml:space="preserve"> </v>
      </c>
      <c r="I49" s="34"/>
      <c r="J49" s="34" t="str">
        <f>IF(J46=[1]CAdmon!J33," ","ERROR")</f>
        <v xml:space="preserve"> </v>
      </c>
      <c r="K49" s="34" t="str">
        <f>IF(K46=[1]CAdmon!K33," ","ERROR")</f>
        <v xml:space="preserve"> </v>
      </c>
    </row>
    <row r="50" spans="3:11" x14ac:dyDescent="0.2">
      <c r="C50" s="35"/>
    </row>
    <row r="51" spans="3:11" x14ac:dyDescent="0.2">
      <c r="C51" s="36" t="s">
        <v>54</v>
      </c>
      <c r="F51" s="37" t="s">
        <v>55</v>
      </c>
      <c r="G51" s="37"/>
      <c r="H51" s="37"/>
      <c r="I51" s="37"/>
      <c r="J51" s="37"/>
      <c r="K51" s="37"/>
    </row>
    <row r="52" spans="3:11" x14ac:dyDescent="0.2">
      <c r="C52" s="36" t="s">
        <v>56</v>
      </c>
      <c r="F52" s="38" t="s">
        <v>57</v>
      </c>
      <c r="G52" s="38"/>
      <c r="H52" s="38"/>
      <c r="I52" s="38"/>
      <c r="J52" s="38"/>
      <c r="K52" s="38"/>
    </row>
  </sheetData>
  <mergeCells count="9">
    <mergeCell ref="F51:K51"/>
    <mergeCell ref="F52:K52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2019-06-12T16:29:32Z</cp:lastPrinted>
  <dcterms:created xsi:type="dcterms:W3CDTF">2019-04-30T16:30:11Z</dcterms:created>
  <dcterms:modified xsi:type="dcterms:W3CDTF">2019-06-12T16:29:39Z</dcterms:modified>
</cp:coreProperties>
</file>