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"/>
    </mc:Choice>
  </mc:AlternateContent>
  <bookViews>
    <workbookView xWindow="0" yWindow="0" windowWidth="23040" windowHeight="9528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<sst xmlns="http://schemas.openxmlformats.org/spreadsheetml/2006/main" count="935" uniqueCount="664">
  <si>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</si>
  <si>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</si>
  <si>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</si>
  <si>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</si>
  <si>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</si>
  <si>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</si>
  <si>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</si>
  <si>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</si>
  <si>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</si>
  <si>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</si>
  <si>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</si>
  <si>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</si>
  <si>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</si>
  <si>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</si>
  <si>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</si>
  <si>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</si>
  <si>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</si>
  <si>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</si>
  <si>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</si>
  <si>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</si>
  <si>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</si>
  <si>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</si>
  <si>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</si>
  <si>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</si>
  <si>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</si>
  <si>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</si>
  <si>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</si>
  <si>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</si>
  <si>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</si>
  <si>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</si>
  <si>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</si>
  <si>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</si>
  <si>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</si>
  <si>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</si>
  <si>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</si>
  <si>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</si>
  <si>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</si>
  <si>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</si>
  <si>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</si>
  <si>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</si>
  <si>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</si>
  <si>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</si>
  <si>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</si>
  <si>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</si>
  <si>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</si>
  <si>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</si>
  <si>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</si>
  <si>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</si>
  <si>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</si>
  <si>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</si>
  <si>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</si>
  <si>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</si>
  <si>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</si>
  <si>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</si>
  <si>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</si>
  <si>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</si>
  <si>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</si>
  <si>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</si>
  <si>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</si>
  <si>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</si>
  <si>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</si>
  <si>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</si>
  <si>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</si>
  <si>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</si>
  <si>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</si>
  <si>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</si>
  <si>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</si>
  <si>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</si>
  <si>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</si>
  <si>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</si>
  <si>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</si>
  <si>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</si>
  <si>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</si>
  <si>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</si>
  <si>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</si>
  <si>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</si>
  <si>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</si>
  <si>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</si>
  <si>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</si>
  <si>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</si>
  <si>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</si>
  <si>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</si>
  <si>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</si>
  <si>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</si>
  <si>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</si>
  <si>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</si>
  <si>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</si>
  <si>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</si>
  <si>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</si>
  <si>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</si>
  <si>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</si>
  <si>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</si>
  <si>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</si>
  <si>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</si>
  <si>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</si>
  <si>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</si>
  <si>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</si>
  <si>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</si>
  <si>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</si>
  <si>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</si>
  <si>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</si>
  <si>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</si>
  <si>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</si>
  <si>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</si>
  <si>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</si>
  <si>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</si>
  <si>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</si>
  <si>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</si>
  <si>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</si>
  <si>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</si>
  <si>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</si>
  <si>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</si>
  <si>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</si>
  <si>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</si>
  <si>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</si>
  <si>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</si>
  <si>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</si>
  <si>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</si>
  <si>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</si>
  <si>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</si>
  <si>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</si>
  <si>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</si>
  <si>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</si>
  <si>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</si>
  <si>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</si>
  <si>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</si>
  <si>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</si>
  <si>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</si>
  <si>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</si>
  <si>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</si>
  <si>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</si>
  <si>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</si>
  <si>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</si>
  <si>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</si>
  <si>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</si>
  <si>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</si>
  <si>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</si>
  <si>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</si>
  <si>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</si>
  <si>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</si>
  <si>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</si>
  <si>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</si>
  <si>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</si>
  <si>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</si>
  <si>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</si>
  <si>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</si>
  <si>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</si>
  <si>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</si>
  <si>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</si>
  <si>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</si>
  <si>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</si>
  <si>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</si>
  <si>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</si>
  <si>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</si>
  <si>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</si>
  <si>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</si>
  <si>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</si>
  <si>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</si>
  <si>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</si>
  <si>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</si>
  <si>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</si>
  <si>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</si>
  <si>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</si>
  <si>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</si>
  <si>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</si>
  <si>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</si>
  <si>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</si>
  <si>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</si>
  <si>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</si>
  <si>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</si>
  <si>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</si>
  <si>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</si>
  <si>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</si>
  <si>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</si>
  <si>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</si>
  <si>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</si>
  <si>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</si>
  <si>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</si>
  <si>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</si>
  <si>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</si>
  <si>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</si>
  <si>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</si>
  <si>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</si>
  <si>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</si>
  <si>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</si>
  <si>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</si>
  <si>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</si>
  <si>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</si>
  <si>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</si>
  <si>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</si>
  <si>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</si>
  <si>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</si>
  <si>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</si>
  <si>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</si>
  <si>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</si>
  <si>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</si>
  <si>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</si>
  <si>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</si>
  <si>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</si>
  <si>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</si>
  <si>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</si>
  <si>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</si>
  <si>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</si>
  <si>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</si>
  <si>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</si>
  <si>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</si>
  <si>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</si>
  <si>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</si>
  <si>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</si>
  <si>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</si>
  <si>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</si>
  <si>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</si>
  <si>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</si>
  <si>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</si>
  <si>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</si>
  <si>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</si>
  <si>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</si>
  <si>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</si>
  <si>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</si>
  <si>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</si>
  <si>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</si>
  <si>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</si>
  <si>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</si>
  <si>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</si>
  <si>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</si>
  <si>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</si>
  <si>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</si>
  <si>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</si>
  <si>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</si>
  <si>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</si>
  <si>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</si>
  <si>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</si>
  <si>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</si>
  <si>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</si>
  <si>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</si>
  <si>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</si>
  <si>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</si>
  <si>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</si>
  <si>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</si>
  <si>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</si>
  <si>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</si>
  <si>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</si>
  <si>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</si>
  <si>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</si>
  <si>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</si>
  <si>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</si>
  <si>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</si>
  <si>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</si>
  <si>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</si>
  <si>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</si>
  <si>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</si>
  <si>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</si>
  <si>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</si>
  <si>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</si>
  <si>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</si>
  <si>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</si>
  <si>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</si>
  <si>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</si>
  <si>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</si>
  <si>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</si>
  <si>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</si>
  <si>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</si>
  <si>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</si>
  <si>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</si>
  <si>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</si>
  <si>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</si>
  <si>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</si>
  <si>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</si>
  <si>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</si>
  <si>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</si>
  <si>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</si>
  <si>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</si>
  <si>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</si>
  <si>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</si>
  <si>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</si>
  <si>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</si>
  <si>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</si>
  <si>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</si>
  <si>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</si>
  <si>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</si>
  <si>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</si>
  <si>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</si>
  <si>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</si>
  <si>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</si>
  <si>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</si>
  <si>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</si>
  <si>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</si>
  <si>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</si>
  <si>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</si>
  <si>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</si>
  <si>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</si>
  <si>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</si>
  <si>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</si>
  <si>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</si>
  <si>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</si>
  <si>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</si>
  <si>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</si>
  <si>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</si>
  <si>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</si>
  <si>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</si>
  <si>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</si>
  <si>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</si>
  <si>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</si>
  <si>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</si>
  <si>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</si>
  <si>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</si>
  <si>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</si>
  <si>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</si>
  <si>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</si>
  <si>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</si>
  <si>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</si>
  <si>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</si>
  <si>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</si>
  <si>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</si>
  <si>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</si>
  <si>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</si>
  <si>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</si>
  <si>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</si>
  <si>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</si>
  <si>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</si>
  <si>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</si>
  <si>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</si>
  <si>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</si>
  <si>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</si>
  <si>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</si>
  <si>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</si>
  <si>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</si>
  <si>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</si>
  <si>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</si>
  <si>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</si>
  <si>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</si>
  <si>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</si>
  <si>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</si>
  <si>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</si>
  <si>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</si>
  <si>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</si>
  <si>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</si>
  <si>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</si>
  <si>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</si>
  <si>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</si>
  <si>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</si>
  <si>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</si>
  <si>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</si>
  <si>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</si>
  <si>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</si>
  <si>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</si>
  <si>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</si>
  <si>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</si>
  <si>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</si>
  <si>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</si>
  <si>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</si>
  <si>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</si>
  <si>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</si>
  <si>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</si>
  <si>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</si>
  <si>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</si>
  <si>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</si>
  <si>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</si>
  <si>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</si>
  <si>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</si>
  <si>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</si>
  <si>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</si>
  <si>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</si>
  <si>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</si>
  <si>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</si>
  <si>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</si>
  <si>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</si>
  <si>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</si>
  <si>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</si>
  <si>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</si>
  <si>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</si>
  <si>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</si>
  <si>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</si>
  <si>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</si>
  <si>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</si>
  <si>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</si>
  <si>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</si>
  <si>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</si>
  <si>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</si>
  <si>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</si>
  <si>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</si>
  <si>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</si>
  <si>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</si>
  <si>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</si>
  <si>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</si>
  <si>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</si>
  <si>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</si>
  <si>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</si>
  <si>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</si>
  <si>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</si>
  <si>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</si>
  <si>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</si>
  <si>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</si>
  <si>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</si>
  <si>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</si>
  <si>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</si>
  <si>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</si>
  <si>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</si>
  <si>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</si>
  <si>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</si>
  <si>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</si>
  <si>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</si>
  <si>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</si>
  <si>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</si>
  <si>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</si>
  <si>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</si>
  <si>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</si>
  <si>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</si>
  <si>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</si>
  <si>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</si>
  <si>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</si>
  <si>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</si>
  <si>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</si>
  <si>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</si>
  <si>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</si>
  <si>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</si>
  <si>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</si>
  <si>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</si>
  <si>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</si>
  <si>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</si>
  <si>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</si>
  <si>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</si>
  <si>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</si>
  <si>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</si>
  <si>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</si>
  <si>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</si>
  <si>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</si>
  <si>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</si>
  <si>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</si>
  <si>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</si>
  <si>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</si>
  <si>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</si>
  <si>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</si>
  <si>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</si>
  <si>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</si>
  <si>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</si>
  <si>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</si>
  <si>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</si>
  <si>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</si>
  <si>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</si>
  <si>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</si>
  <si>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</si>
  <si>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</si>
  <si>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</si>
  <si>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</si>
  <si>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</si>
  <si>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</si>
  <si>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</si>
  <si>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</si>
  <si>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</si>
  <si>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</si>
  <si>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</si>
  <si>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</si>
  <si>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</si>
  <si>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</si>
  <si>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</si>
  <si>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</si>
  <si>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</si>
  <si>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</si>
  <si>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</si>
  <si>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</si>
  <si>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</si>
  <si>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</si>
  <si>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</si>
  <si>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</si>
  <si>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</si>
  <si>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</si>
  <si>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</si>
  <si>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</si>
  <si>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</si>
  <si>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</si>
  <si>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</si>
  <si>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</si>
  <si>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</si>
  <si>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</si>
  <si>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</si>
  <si>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</si>
  <si>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</si>
  <si>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</si>
  <si>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</si>
  <si>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</si>
  <si>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</si>
  <si>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</si>
  <si>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</si>
  <si>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</si>
  <si>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</si>
  <si>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</si>
  <si>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</si>
  <si>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</si>
  <si>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</si>
  <si>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</si>
  <si>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</si>
  <si>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</si>
  <si>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</si>
  <si>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</si>
  <si>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</si>
  <si>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</si>
  <si>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</si>
  <si>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</si>
  <si>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</si>
  <si>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</si>
  <si>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</si>
  <si>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</si>
  <si>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</si>
  <si>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</si>
  <si>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</si>
  <si>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</si>
  <si>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</si>
  <si>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</si>
  <si>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</si>
  <si>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</si>
  <si>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</si>
  <si>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</si>
  <si>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</si>
  <si>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</si>
  <si>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</si>
  <si>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</si>
  <si>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</si>
  <si>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</si>
  <si>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</si>
  <si>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</si>
  <si>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</si>
  <si>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</si>
  <si>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</si>
  <si>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</si>
  <si>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</si>
  <si>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</si>
  <si>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</si>
  <si>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</si>
  <si>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</si>
  <si>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</si>
  <si>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</si>
  <si>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</si>
  <si>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</si>
  <si>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</si>
  <si>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</si>
  <si>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</si>
  <si>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</si>
  <si>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</si>
  <si>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</si>
  <si>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</si>
  <si>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</si>
  <si>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</si>
  <si>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</si>
  <si>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</si>
  <si>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</si>
  <si>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</si>
  <si>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</si>
  <si>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</si>
  <si>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</si>
  <si>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</si>
  <si>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</si>
  <si>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</si>
  <si>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</si>
  <si>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</si>
  <si>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</si>
  <si>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</si>
  <si>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</si>
  <si>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</si>
  <si>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</si>
  <si>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</si>
  <si>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</si>
  <si>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</si>
  <si>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</si>
  <si>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</si>
  <si>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</si>
  <si>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</si>
  <si>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</si>
  <si>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</si>
  <si>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</si>
  <si>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</si>
  <si>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</si>
  <si>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</si>
  <si>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</si>
  <si>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</si>
  <si>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</si>
  <si>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</si>
  <si>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</si>
  <si>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</si>
  <si>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</si>
  <si>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</si>
  <si>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</si>
  <si>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</si>
  <si>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</si>
  <si>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</si>
  <si>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</si>
  <si>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</si>
  <si>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</si>
  <si>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</si>
  <si>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</si>
  <si>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</si>
  <si>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</si>
  <si>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</si>
  <si>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</si>
  <si>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</si>
  <si>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</si>
  <si>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</si>
  <si>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</si>
  <si>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</si>
  <si>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</si>
  <si>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</si>
  <si>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</si>
  <si>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</si>
  <si>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</si>
  <si>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</si>
  <si>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</si>
  <si>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</si>
  <si>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</si>
  <si>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</si>
  <si>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</si>
  <si>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</si>
  <si>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</si>
  <si>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</si>
  <si>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</si>
  <si>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</si>
  <si>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</si>
  <si>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</si>
  <si>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</si>
  <si>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</si>
  <si>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</si>
  <si>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</si>
  <si>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</si>
  <si>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</si>
  <si>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</si>
  <si>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</si>
  <si>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</si>
  <si>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</si>
  <si>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</si>
  <si>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</si>
  <si>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</si>
  <si>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</si>
  <si>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</si>
  <si>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</si>
  <si>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</si>
  <si>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</si>
  <si>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</si>
  <si>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</si>
  <si>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</si>
  <si>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</si>
  <si>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</si>
  <si>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</si>
  <si>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</si>
  <si>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</si>
  <si>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</si>
  <si>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</si>
  <si>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</si>
  <si>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</si>
  <si>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</si>
  <si>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</si>
  <si>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</si>
  <si>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</si>
  <si>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</si>
  <si>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</si>
  <si>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</si>
  <si>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</si>
  <si>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</si>
  <si>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</si>
  <si>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</si>
  <si>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</si>
  <si>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</si>
  <si>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</si>
  <si>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</si>
  <si>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UNIVERSIDAD TECNOLOGICA DE SAN MIGUEL ALLENDE</t>
  </si>
  <si>
    <t>Correspondiente 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</si>
</sst>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899999999999999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899999999999999" customHeight="1" x14ac:dyDescent="0.2">
      <c r="A3" s="168" t="s">
        <v>663</v>
      </c>
      <c r="B3" s="168"/>
      <c r="C3" s="17"/>
      <c r="D3" s="14" t="s">
        <v>604</v>
      </c>
      <c r="E3" s="15">
        <v>1</v>
      </c>
    </row>
    <row r="4" spans="1:5" s="93" customFormat="1" ht="18.899999999999999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0.8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72" t="s">
        <v>662</v>
      </c>
      <c r="B1" s="173"/>
      <c r="C1" s="174"/>
    </row>
    <row r="2" spans="1:3" s="37" customFormat="1" ht="18" customHeight="1" x14ac:dyDescent="0.3">
      <c r="A2" s="175" t="s">
        <v>613</v>
      </c>
      <c r="B2" s="176"/>
      <c r="C2" s="177"/>
    </row>
    <row r="3" spans="1:3" s="37" customFormat="1" ht="18" customHeight="1" x14ac:dyDescent="0.3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20390763.32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23386.99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23386.99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20414150.309999999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182" t="s">
        <v>662</v>
      </c>
      <c r="B1" s="183"/>
      <c r="C1" s="184"/>
    </row>
    <row r="2" spans="1:3" s="41" customFormat="1" ht="18.899999999999999" customHeight="1" x14ac:dyDescent="0.3">
      <c r="A2" s="185" t="s">
        <v>615</v>
      </c>
      <c r="B2" s="186"/>
      <c r="C2" s="187"/>
    </row>
    <row r="3" spans="1:3" s="41" customFormat="1" ht="18.899999999999999" customHeight="1" x14ac:dyDescent="0.3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24833354.050000001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9261881.5499999989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903797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330771.61</v>
      </c>
    </row>
    <row r="13" spans="1:3" x14ac:dyDescent="0.2">
      <c r="A13" s="90">
        <v>2.6</v>
      </c>
      <c r="B13" s="77" t="s">
        <v>240</v>
      </c>
      <c r="C13" s="150">
        <v>1054900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6472990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499422.94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0.09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0.09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15571472.590000002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sqref="A1:F1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899999999999999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899999999999999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1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46687937.030000001</v>
      </c>
      <c r="E36" s="34">
        <v>0</v>
      </c>
      <c r="F36" s="34">
        <f t="shared" si="0"/>
        <v>46687937.030000001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19278225.350000001</v>
      </c>
      <c r="E37" s="34">
        <v>-87184926.650000006</v>
      </c>
      <c r="F37" s="34">
        <f t="shared" si="0"/>
        <v>-67906701.300000012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41609527.590000004</v>
      </c>
      <c r="E38" s="34">
        <v>0</v>
      </c>
      <c r="F38" s="34">
        <f t="shared" si="0"/>
        <v>41609527.590000004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2342166.52</v>
      </c>
      <c r="E39" s="34">
        <v>-18180570.530000001</v>
      </c>
      <c r="F39" s="34">
        <f t="shared" si="0"/>
        <v>-15838404.010000002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-467571.19</v>
      </c>
      <c r="E40" s="34">
        <v>-4084788.12</v>
      </c>
      <c r="F40" s="34">
        <f t="shared" si="0"/>
        <v>-4552359.3100000005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-46687937.030000001</v>
      </c>
      <c r="F41" s="34">
        <f t="shared" si="0"/>
        <v>-46687937.030000001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109764690.23999999</v>
      </c>
      <c r="E42" s="34">
        <v>-38562615.310000002</v>
      </c>
      <c r="F42" s="34">
        <f t="shared" si="0"/>
        <v>71202074.929999992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21557.81</v>
      </c>
      <c r="E43" s="34">
        <v>-54396044.600000001</v>
      </c>
      <c r="F43" s="34">
        <f t="shared" si="0"/>
        <v>-54374486.789999999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29384430.600000001</v>
      </c>
      <c r="E44" s="34">
        <v>-24357435.760000002</v>
      </c>
      <c r="F44" s="34">
        <f t="shared" si="0"/>
        <v>5026994.84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24833354.050000001</v>
      </c>
      <c r="E45" s="34">
        <v>-24833354.050000001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481824.85</v>
      </c>
      <c r="E46" s="34">
        <v>-481824.85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390068.22</v>
      </c>
      <c r="E47" s="34">
        <v>24443285.829999998</v>
      </c>
      <c r="F47" s="34">
        <f t="shared" si="0"/>
        <v>24833354.049999997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3.2" x14ac:dyDescent="0.25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" customHeight="1" x14ac:dyDescent="0.2">
      <c r="A16" s="123" t="s">
        <v>597</v>
      </c>
    </row>
    <row r="17" spans="1:4" s="119" customFormat="1" ht="12.9" customHeight="1" x14ac:dyDescent="0.2">
      <c r="A17" s="124"/>
    </row>
    <row r="18" spans="1:4" s="119" customFormat="1" ht="12.9" customHeight="1" x14ac:dyDescent="0.2">
      <c r="A18" s="134" t="s">
        <v>95</v>
      </c>
    </row>
    <row r="19" spans="1:4" s="119" customFormat="1" ht="12.9" customHeight="1" x14ac:dyDescent="0.2">
      <c r="A19" s="127" t="s">
        <v>598</v>
      </c>
    </row>
    <row r="20" spans="1:4" s="119" customFormat="1" ht="12.9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5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899999999999999" customHeight="1" x14ac:dyDescent="0.3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899999999999999" customHeight="1" x14ac:dyDescent="0.3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1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10409231.630000001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1351407.07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30805.75</v>
      </c>
      <c r="D15" s="24">
        <v>30805.75</v>
      </c>
      <c r="E15" s="24">
        <v>30805.75</v>
      </c>
      <c r="F15" s="24">
        <v>30805.75</v>
      </c>
      <c r="G15" s="24">
        <v>30805.75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2753667.73</v>
      </c>
      <c r="D20" s="24">
        <v>2753667.73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2796503.09</v>
      </c>
      <c r="D24" s="24">
        <v>2796503.09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-398471.38</v>
      </c>
      <c r="D27" s="24">
        <v>-398471.38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129893489.36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129893489.36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45563947.240000002</v>
      </c>
      <c r="D62" s="24">
        <f t="shared" ref="D62:E62" si="0">SUM(D63:D70)</f>
        <v>0</v>
      </c>
      <c r="E62" s="24">
        <f t="shared" si="0"/>
        <v>16176039.539999999</v>
      </c>
    </row>
    <row r="63" spans="1:9" x14ac:dyDescent="0.2">
      <c r="A63" s="22">
        <v>1241</v>
      </c>
      <c r="B63" s="20" t="s">
        <v>237</v>
      </c>
      <c r="C63" s="24">
        <v>11092906.66</v>
      </c>
      <c r="D63" s="24">
        <v>0</v>
      </c>
      <c r="E63" s="24">
        <v>5580088.96</v>
      </c>
    </row>
    <row r="64" spans="1:9" x14ac:dyDescent="0.2">
      <c r="A64" s="22">
        <v>1242</v>
      </c>
      <c r="B64" s="20" t="s">
        <v>238</v>
      </c>
      <c r="C64" s="24">
        <v>2874325.67</v>
      </c>
      <c r="D64" s="24">
        <v>0</v>
      </c>
      <c r="E64" s="24">
        <v>1100805.56</v>
      </c>
    </row>
    <row r="65" spans="1:9" x14ac:dyDescent="0.2">
      <c r="A65" s="22">
        <v>1243</v>
      </c>
      <c r="B65" s="20" t="s">
        <v>239</v>
      </c>
      <c r="C65" s="24">
        <v>973563.49</v>
      </c>
      <c r="D65" s="24">
        <v>0</v>
      </c>
      <c r="E65" s="24">
        <v>274539.90999999997</v>
      </c>
    </row>
    <row r="66" spans="1:9" x14ac:dyDescent="0.2">
      <c r="A66" s="22">
        <v>1244</v>
      </c>
      <c r="B66" s="20" t="s">
        <v>240</v>
      </c>
      <c r="C66" s="24">
        <v>6492100.4800000004</v>
      </c>
      <c r="D66" s="24">
        <v>0</v>
      </c>
      <c r="E66" s="24">
        <v>4605248.6100000003</v>
      </c>
    </row>
    <row r="67" spans="1:9" x14ac:dyDescent="0.2">
      <c r="A67" s="22">
        <v>1245</v>
      </c>
      <c r="B67" s="20" t="s">
        <v>241</v>
      </c>
      <c r="C67" s="24">
        <v>426163.68</v>
      </c>
      <c r="D67" s="24">
        <v>0</v>
      </c>
      <c r="E67" s="24">
        <v>28777.279999999999</v>
      </c>
    </row>
    <row r="68" spans="1:9" x14ac:dyDescent="0.2">
      <c r="A68" s="22">
        <v>1246</v>
      </c>
      <c r="B68" s="20" t="s">
        <v>242</v>
      </c>
      <c r="C68" s="24">
        <v>23704887.260000002</v>
      </c>
      <c r="D68" s="24">
        <v>0</v>
      </c>
      <c r="E68" s="24">
        <v>4586579.22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20044</v>
      </c>
    </row>
    <row r="97" spans="1:8" x14ac:dyDescent="0.2">
      <c r="A97" s="22">
        <v>1191</v>
      </c>
      <c r="B97" s="20" t="s">
        <v>579</v>
      </c>
      <c r="C97" s="24">
        <v>20044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-7315670.04</v>
      </c>
      <c r="D110" s="24">
        <f>SUM(D111:D119)</f>
        <v>-7315670.04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4086253.17</v>
      </c>
      <c r="D111" s="24">
        <f>C111</f>
        <v>4086253.17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2443344.66</v>
      </c>
      <c r="D112" s="24">
        <f t="shared" ref="D112:D119" si="1">C112</f>
        <v>2443344.66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-90836.89</v>
      </c>
      <c r="D113" s="24">
        <f t="shared" si="1"/>
        <v>-90836.89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-50460.84</v>
      </c>
      <c r="D117" s="24">
        <f t="shared" si="1"/>
        <v>-50460.84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-13703970.140000001</v>
      </c>
      <c r="D119" s="24">
        <f t="shared" si="1"/>
        <v>-13703970.140000001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25021.03</v>
      </c>
    </row>
    <row r="128" spans="1:8" x14ac:dyDescent="0.2">
      <c r="A128" s="22">
        <v>2161</v>
      </c>
      <c r="B128" s="20" t="s">
        <v>284</v>
      </c>
      <c r="C128" s="24">
        <v>25021.03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-227999.12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76" zoomScaleNormal="100" workbookViewId="0">
      <selection activeCell="B205" sqref="B205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899999999999999" customHeight="1" x14ac:dyDescent="0.3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899999999999999" customHeight="1" x14ac:dyDescent="0.3">
      <c r="A3" s="167" t="s">
        <v>663</v>
      </c>
      <c r="B3" s="167"/>
      <c r="C3" s="167"/>
      <c r="D3" s="14" t="s">
        <v>607</v>
      </c>
      <c r="E3" s="25">
        <v>1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1252147.99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0.399999999999999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0.399999999999999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0.399999999999999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0.399999999999999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0.399999999999999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1252147.99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0.399999999999999" x14ac:dyDescent="0.2">
      <c r="A49" s="50">
        <v>4173</v>
      </c>
      <c r="B49" s="52" t="s">
        <v>500</v>
      </c>
      <c r="C49" s="55">
        <v>1252147.99</v>
      </c>
      <c r="D49" s="92"/>
      <c r="E49" s="49"/>
    </row>
    <row r="50" spans="1:5" ht="20.399999999999999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0.399999999999999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0.399999999999999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0.399999999999999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0.6" x14ac:dyDescent="0.2">
      <c r="A58" s="50">
        <v>4200</v>
      </c>
      <c r="B58" s="52" t="s">
        <v>506</v>
      </c>
      <c r="C58" s="55">
        <f>+C59+C65</f>
        <v>19115228.34</v>
      </c>
      <c r="D58" s="92"/>
      <c r="E58" s="49"/>
    </row>
    <row r="59" spans="1: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19115228.34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19115228.34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23386.99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23386.99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23386.99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15571472.41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15379960.66</v>
      </c>
      <c r="D99" s="57">
        <f>C99/$C$98</f>
        <v>0.98770111490054013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7730935.5199999996</v>
      </c>
      <c r="D100" s="57">
        <f t="shared" ref="D100:D163" si="0">C100/$C$98</f>
        <v>0.49648069986208837</v>
      </c>
      <c r="E100" s="56"/>
    </row>
    <row r="101" spans="1:5" x14ac:dyDescent="0.2">
      <c r="A101" s="54">
        <v>5111</v>
      </c>
      <c r="B101" s="51" t="s">
        <v>361</v>
      </c>
      <c r="C101" s="55">
        <v>4101860.08</v>
      </c>
      <c r="D101" s="57">
        <f t="shared" si="0"/>
        <v>0.26342146535646721</v>
      </c>
      <c r="E101" s="56"/>
    </row>
    <row r="102" spans="1:5" x14ac:dyDescent="0.2">
      <c r="A102" s="54">
        <v>5112</v>
      </c>
      <c r="B102" s="51" t="s">
        <v>362</v>
      </c>
      <c r="C102" s="55">
        <v>1820331.71</v>
      </c>
      <c r="D102" s="57">
        <f t="shared" si="0"/>
        <v>0.11690170730617504</v>
      </c>
      <c r="E102" s="56"/>
    </row>
    <row r="103" spans="1:5" x14ac:dyDescent="0.2">
      <c r="A103" s="54">
        <v>5113</v>
      </c>
      <c r="B103" s="51" t="s">
        <v>363</v>
      </c>
      <c r="C103" s="55">
        <v>57624.42</v>
      </c>
      <c r="D103" s="57">
        <f t="shared" si="0"/>
        <v>3.700640407197048E-3</v>
      </c>
      <c r="E103" s="56"/>
    </row>
    <row r="104" spans="1:5" x14ac:dyDescent="0.2">
      <c r="A104" s="54">
        <v>5114</v>
      </c>
      <c r="B104" s="51" t="s">
        <v>364</v>
      </c>
      <c r="C104" s="55">
        <v>1485558.01</v>
      </c>
      <c r="D104" s="57">
        <f t="shared" si="0"/>
        <v>9.5402539392869148E-2</v>
      </c>
      <c r="E104" s="56"/>
    </row>
    <row r="105" spans="1:5" x14ac:dyDescent="0.2">
      <c r="A105" s="54">
        <v>5115</v>
      </c>
      <c r="B105" s="51" t="s">
        <v>365</v>
      </c>
      <c r="C105" s="55">
        <v>265561.3</v>
      </c>
      <c r="D105" s="57">
        <f t="shared" si="0"/>
        <v>1.705434739937994E-2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5298047.74</v>
      </c>
      <c r="D107" s="57">
        <f t="shared" si="0"/>
        <v>0.34024064009499794</v>
      </c>
      <c r="E107" s="56"/>
    </row>
    <row r="108" spans="1:5" x14ac:dyDescent="0.2">
      <c r="A108" s="54">
        <v>5121</v>
      </c>
      <c r="B108" s="51" t="s">
        <v>368</v>
      </c>
      <c r="C108" s="55">
        <v>12926.93</v>
      </c>
      <c r="D108" s="57">
        <f t="shared" si="0"/>
        <v>8.3016747932573962E-4</v>
      </c>
      <c r="E108" s="56"/>
    </row>
    <row r="109" spans="1:5" x14ac:dyDescent="0.2">
      <c r="A109" s="54">
        <v>5122</v>
      </c>
      <c r="B109" s="51" t="s">
        <v>369</v>
      </c>
      <c r="C109" s="55">
        <v>4971303.08</v>
      </c>
      <c r="D109" s="57">
        <f t="shared" si="0"/>
        <v>0.31925709715206052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105283.07</v>
      </c>
      <c r="D111" s="57">
        <f t="shared" si="0"/>
        <v>6.7612790382229502E-3</v>
      </c>
      <c r="E111" s="56"/>
    </row>
    <row r="112" spans="1:5" x14ac:dyDescent="0.2">
      <c r="A112" s="54">
        <v>5125</v>
      </c>
      <c r="B112" s="51" t="s">
        <v>372</v>
      </c>
      <c r="C112" s="55">
        <v>110258.64</v>
      </c>
      <c r="D112" s="57">
        <f t="shared" si="0"/>
        <v>7.0808101569888723E-3</v>
      </c>
      <c r="E112" s="56"/>
    </row>
    <row r="113" spans="1:5" x14ac:dyDescent="0.2">
      <c r="A113" s="54">
        <v>5126</v>
      </c>
      <c r="B113" s="51" t="s">
        <v>373</v>
      </c>
      <c r="C113" s="55">
        <v>34382.07</v>
      </c>
      <c r="D113" s="57">
        <f t="shared" si="0"/>
        <v>2.2080166277608938E-3</v>
      </c>
      <c r="E113" s="56"/>
    </row>
    <row r="114" spans="1:5" x14ac:dyDescent="0.2">
      <c r="A114" s="54">
        <v>5127</v>
      </c>
      <c r="B114" s="51" t="s">
        <v>374</v>
      </c>
      <c r="C114" s="55">
        <v>7500</v>
      </c>
      <c r="D114" s="57">
        <f t="shared" si="0"/>
        <v>4.8165002014732399E-4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56393.95</v>
      </c>
      <c r="D116" s="57">
        <f t="shared" si="0"/>
        <v>3.6216196204916242E-3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2350977.3999999994</v>
      </c>
      <c r="D117" s="57">
        <f t="shared" si="0"/>
        <v>0.15097977494345374</v>
      </c>
      <c r="E117" s="56"/>
    </row>
    <row r="118" spans="1:5" x14ac:dyDescent="0.2">
      <c r="A118" s="54">
        <v>5131</v>
      </c>
      <c r="B118" s="51" t="s">
        <v>378</v>
      </c>
      <c r="C118" s="55">
        <v>177238.61</v>
      </c>
      <c r="D118" s="57">
        <f t="shared" si="0"/>
        <v>1.1382264010317826E-2</v>
      </c>
      <c r="E118" s="56"/>
    </row>
    <row r="119" spans="1:5" x14ac:dyDescent="0.2">
      <c r="A119" s="54">
        <v>5132</v>
      </c>
      <c r="B119" s="51" t="s">
        <v>379</v>
      </c>
      <c r="C119" s="55">
        <v>139183.85999999999</v>
      </c>
      <c r="D119" s="57">
        <f t="shared" si="0"/>
        <v>8.9383878630909762E-3</v>
      </c>
      <c r="E119" s="56"/>
    </row>
    <row r="120" spans="1:5" x14ac:dyDescent="0.2">
      <c r="A120" s="54">
        <v>5133</v>
      </c>
      <c r="B120" s="51" t="s">
        <v>380</v>
      </c>
      <c r="C120" s="55">
        <v>552263.42000000004</v>
      </c>
      <c r="D120" s="57">
        <f t="shared" si="0"/>
        <v>3.5466358315950679E-2</v>
      </c>
      <c r="E120" s="56"/>
    </row>
    <row r="121" spans="1:5" x14ac:dyDescent="0.2">
      <c r="A121" s="54">
        <v>5134</v>
      </c>
      <c r="B121" s="51" t="s">
        <v>381</v>
      </c>
      <c r="C121" s="55">
        <v>17638.07</v>
      </c>
      <c r="D121" s="57">
        <f t="shared" si="0"/>
        <v>1.1327169027813215E-3</v>
      </c>
      <c r="E121" s="56"/>
    </row>
    <row r="122" spans="1:5" x14ac:dyDescent="0.2">
      <c r="A122" s="54">
        <v>5135</v>
      </c>
      <c r="B122" s="51" t="s">
        <v>382</v>
      </c>
      <c r="C122" s="55">
        <v>1156804.7</v>
      </c>
      <c r="D122" s="57">
        <f t="shared" si="0"/>
        <v>7.4290000941535872E-2</v>
      </c>
      <c r="E122" s="56"/>
    </row>
    <row r="123" spans="1:5" x14ac:dyDescent="0.2">
      <c r="A123" s="54">
        <v>5136</v>
      </c>
      <c r="B123" s="51" t="s">
        <v>383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384</v>
      </c>
      <c r="C124" s="55">
        <v>77332.62</v>
      </c>
      <c r="D124" s="57">
        <f t="shared" si="0"/>
        <v>4.9663010641393798E-3</v>
      </c>
      <c r="E124" s="56"/>
    </row>
    <row r="125" spans="1:5" x14ac:dyDescent="0.2">
      <c r="A125" s="54">
        <v>5138</v>
      </c>
      <c r="B125" s="51" t="s">
        <v>385</v>
      </c>
      <c r="C125" s="55">
        <v>48522.32</v>
      </c>
      <c r="D125" s="57">
        <f t="shared" si="0"/>
        <v>3.116103520745987E-3</v>
      </c>
      <c r="E125" s="56"/>
    </row>
    <row r="126" spans="1:5" x14ac:dyDescent="0.2">
      <c r="A126" s="54">
        <v>5139</v>
      </c>
      <c r="B126" s="51" t="s">
        <v>386</v>
      </c>
      <c r="C126" s="55">
        <v>181993.8</v>
      </c>
      <c r="D126" s="57">
        <f t="shared" si="0"/>
        <v>1.168764232489174E-2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191511.84</v>
      </c>
      <c r="D127" s="57">
        <f t="shared" si="0"/>
        <v>1.2298890879260145E-2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191511.84</v>
      </c>
      <c r="D137" s="57">
        <f t="shared" si="0"/>
        <v>1.2298890879260145E-2</v>
      </c>
      <c r="E137" s="56"/>
    </row>
    <row r="138" spans="1:5" x14ac:dyDescent="0.2">
      <c r="A138" s="54">
        <v>5241</v>
      </c>
      <c r="B138" s="51" t="s">
        <v>396</v>
      </c>
      <c r="C138" s="55">
        <v>191511.84</v>
      </c>
      <c r="D138" s="57">
        <f t="shared" si="0"/>
        <v>1.2298890879260145E-2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-0.09</v>
      </c>
      <c r="D185" s="57">
        <f t="shared" si="1"/>
        <v>-5.7798002417678881E-9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-0.09</v>
      </c>
      <c r="D204" s="57">
        <f t="shared" si="1"/>
        <v>-5.7798002417678881E-9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-0.09</v>
      </c>
      <c r="D213" s="57">
        <f t="shared" si="1"/>
        <v>-5.7798002417678881E-9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0.399999999999999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899999999999999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899999999999999" customHeight="1" x14ac:dyDescent="0.2">
      <c r="A3" s="171" t="s">
        <v>663</v>
      </c>
      <c r="B3" s="171"/>
      <c r="C3" s="171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189363754.16999999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4819290.91</v>
      </c>
    </row>
    <row r="15" spans="1:5" x14ac:dyDescent="0.2">
      <c r="A15" s="33">
        <v>3220</v>
      </c>
      <c r="B15" s="29" t="s">
        <v>469</v>
      </c>
      <c r="C15" s="34">
        <v>33558597.75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204.97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204.97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workbookViewId="0">
      <selection activeCell="A81" sqref="A81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899999999999999" customHeight="1" x14ac:dyDescent="0.3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899999999999999" customHeight="1" x14ac:dyDescent="0.3">
      <c r="A3" s="171" t="s">
        <v>663</v>
      </c>
      <c r="B3" s="171"/>
      <c r="C3" s="171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15950</v>
      </c>
      <c r="D8" s="34">
        <v>15950</v>
      </c>
    </row>
    <row r="9" spans="1:5" x14ac:dyDescent="0.2">
      <c r="A9" s="33">
        <v>1112</v>
      </c>
      <c r="B9" s="29" t="s">
        <v>483</v>
      </c>
      <c r="C9" s="34">
        <v>43786027.210000001</v>
      </c>
      <c r="D9" s="34">
        <v>55068763.210000001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10409231.630000001</v>
      </c>
      <c r="D11" s="34">
        <v>10409231.630000001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181865.99</v>
      </c>
      <c r="D14" s="34">
        <v>181865.99</v>
      </c>
    </row>
    <row r="15" spans="1:5" x14ac:dyDescent="0.2">
      <c r="A15" s="133">
        <v>1110</v>
      </c>
      <c r="B15" s="134" t="s">
        <v>627</v>
      </c>
      <c r="C15" s="135">
        <f>SUM(C8:C14)</f>
        <v>54393074.830000006</v>
      </c>
      <c r="D15" s="135">
        <f>SUM(D8:D14)</f>
        <v>65675810.830000006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499422.94</v>
      </c>
      <c r="D20" s="135">
        <f>SUM(D21:D27)</f>
        <v>499422.94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499422.94</v>
      </c>
      <c r="D26" s="132">
        <v>499422.94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8762458.6099999994</v>
      </c>
      <c r="D28" s="135">
        <f>SUM(D29:D36)</f>
        <v>8762458.6099999994</v>
      </c>
      <c r="E28" s="130"/>
    </row>
    <row r="29" spans="1:5" x14ac:dyDescent="0.2">
      <c r="A29" s="33">
        <v>1241</v>
      </c>
      <c r="B29" s="29" t="s">
        <v>237</v>
      </c>
      <c r="C29" s="34">
        <v>903797</v>
      </c>
      <c r="D29" s="132">
        <v>903797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330771.61</v>
      </c>
      <c r="D31" s="132">
        <v>330771.61</v>
      </c>
      <c r="E31" s="130"/>
    </row>
    <row r="32" spans="1:5" x14ac:dyDescent="0.2">
      <c r="A32" s="33">
        <v>1244</v>
      </c>
      <c r="B32" s="29" t="s">
        <v>240</v>
      </c>
      <c r="C32" s="34">
        <v>1054900</v>
      </c>
      <c r="D32" s="132">
        <v>1054900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6472990</v>
      </c>
      <c r="D34" s="132">
        <v>6472990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9261881.5499999989</v>
      </c>
      <c r="D43" s="135">
        <f>D20+D28+D37</f>
        <v>9261881.5499999989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4819290.91</v>
      </c>
      <c r="D47" s="135">
        <v>9678889.9900000002</v>
      </c>
    </row>
    <row r="48" spans="1:5" x14ac:dyDescent="0.2">
      <c r="A48" s="131"/>
      <c r="B48" s="136" t="s">
        <v>617</v>
      </c>
      <c r="C48" s="135">
        <f>C51+C63+C91+C94+C49</f>
        <v>-0.09</v>
      </c>
      <c r="D48" s="135">
        <f>D51+D63+D91+D94+D49</f>
        <v>5079252.13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-0.09</v>
      </c>
      <c r="D63" s="135">
        <f>D64+D73+D76+D82</f>
        <v>3821058.36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3821056.88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3821056.88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-0.09</v>
      </c>
      <c r="D82" s="34">
        <f>SUM(D83:D90)</f>
        <v>1.48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-0.09</v>
      </c>
      <c r="D90" s="34">
        <v>1.48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1258193.77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914974.61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343219.16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5474446.5500000007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5474446.5500000007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201237.94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5273208.6100000003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15838404.01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15838404.01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15838404.01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-11019113.189999999</v>
      </c>
      <c r="D122" s="135">
        <f>D47+D48+D100-D106-D109</f>
        <v>20232588.670000002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2019-02-13T21:19:08Z</cp:lastPrinted>
  <dcterms:created xsi:type="dcterms:W3CDTF">2012-12-11T20:36:24Z</dcterms:created>
  <dcterms:modified xsi:type="dcterms:W3CDTF">2023-04-28T18:22:47Z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