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ep.Contabilidad\2024\Estados Financieros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62913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63" i="6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37" i="5" s="1"/>
  <c r="D14" i="5"/>
  <c r="G10" i="8"/>
  <c r="D77" i="6" l="1"/>
  <c r="G5" i="6"/>
  <c r="G77" i="6" s="1"/>
  <c r="G37" i="5"/>
</calcChain>
</file>

<file path=xl/sharedStrings.xml><?xml version="1.0" encoding="utf-8"?>
<sst xmlns="http://schemas.openxmlformats.org/spreadsheetml/2006/main" count="201" uniqueCount="142">
  <si>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</si>
  <si>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</si>
  <si>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</si>
  <si>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</si>
  <si>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</si>
  <si>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</si>
  <si>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</si>
  <si>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</si>
  <si>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</si>
  <si>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</si>
  <si>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</si>
  <si>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</si>
  <si>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</si>
  <si>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</si>
  <si>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</si>
  <si>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</si>
  <si>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</si>
  <si>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</si>
  <si>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</si>
  <si>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</si>
  <si>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</si>
  <si>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</si>
  <si>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</si>
  <si>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</si>
  <si>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</si>
  <si>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</si>
  <si>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</si>
  <si>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</si>
  <si>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</si>
  <si>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</si>
  <si>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</si>
  <si>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</si>
  <si>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</si>
  <si>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</si>
  <si>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</si>
  <si>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</si>
  <si>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</si>
  <si>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</si>
  <si>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</si>
  <si>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</si>
  <si>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</si>
  <si>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</si>
  <si>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</si>
  <si>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</si>
  <si>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</si>
  <si>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</si>
  <si>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</si>
  <si>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</si>
  <si>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</si>
  <si>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</si>
  <si>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</si>
  <si>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</si>
  <si>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</si>
  <si>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</si>
  <si>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</si>
  <si>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</si>
  <si>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</si>
  <si>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</si>
  <si>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</si>
  <si>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</si>
  <si>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</si>
  <si>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</si>
  <si>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</si>
  <si>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</si>
  <si>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</si>
  <si>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</si>
  <si>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</si>
  <si>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</si>
  <si>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</si>
  <si>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</si>
  <si>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</si>
  <si>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</si>
  <si>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</si>
  <si>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</si>
  <si>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</si>
  <si>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</si>
  <si>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</si>
  <si>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</si>
  <si>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</si>
  <si>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</si>
  <si>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</si>
  <si>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</si>
  <si>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</si>
  <si>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</si>
  <si>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</si>
  <si>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</si>
  <si>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</si>
  <si>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</si>
  <si>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</si>
  <si>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</si>
  <si>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</si>
  <si>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</si>
  <si>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</si>
  <si>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</si>
  <si>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</si>
  <si>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</si>
  <si>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</si>
  <si>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</si>
  <si>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</si>
  <si>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</si>
  <si>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</si>
  <si>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</si>
  <si>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</si>
  <si>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</si>
  <si>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</si>
  <si>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</si>
  <si>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</si>
  <si>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</si>
  <si>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</si>
  <si>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</si>
  <si>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</si>
  <si>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</si>
  <si>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</si>
  <si>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</si>
  <si>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</si>
  <si>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</si>
  <si>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</si>
  <si>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</si>
  <si>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</si>
  <si>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</si>
  <si>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</si>
  <si>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</si>
  <si>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</si>
  <si>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</si>
  <si>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</si>
  <si>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</si>
  <si>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</si>
  <si>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</si>
  <si>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</si>
  <si>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</si>
  <si>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UNIVERSIDAD TECNOLOGICA DE SAN MIGUEL ALLENDE
Estado Analítico del Ejercicio del Presupuesto de Egresos
Clasificación por Objeto del Gasto (Capítulo y Concepto)
Del 1 de Enero al 31 de Marzo de 2024</t>
  </si>
  <si>
    <t>UNIVERSIDAD TECNOLOGICA DE SAN MIGUEL ALLENDE
Estado Analítico del Ejercicio del Presupuesto de Egresos
Clasificación Económica (por Tipo de Gasto)
Del 1 de Enero al 31 de Marzo de 2024</t>
  </si>
  <si>
    <t>211213050010000 RECTORÍA GENERAL UTSMA</t>
  </si>
  <si>
    <t>211213050020000 DIR DE ADMINISTRACIÓN Y</t>
  </si>
  <si>
    <t>211213050030000 DIRECCIÓN ACADÉMICA UTSM</t>
  </si>
  <si>
    <t>211213050040000 DIRECCIÓN DE VINCULACIÓN</t>
  </si>
  <si>
    <t>211213050A10000 ÓRGANO INTERNO DE CONTRO</t>
  </si>
  <si>
    <t>211213050D10000 UTSMA EXTENSIÓN DOCTOR M</t>
  </si>
  <si>
    <t>UNIVERSIDAD TECNOLOGICA DE SAN MIGUEL ALLENDE
Estado Analítico del Ejercicio del Presupuesto de Egresos
Clasificación Administrativa
Del 1 de Enero al 31 de Marzo de 2024</t>
  </si>
  <si>
    <t>UNIVERSIDAD TECNOLOGICA DE SAN MIGUEL ALLENDE
Estado Analítico del Ejercicio del Presupuesto de Egresos
Clasificación Administrativa (Poderes)
Del 1 de Enero al 31 de Marzo de 2024</t>
  </si>
  <si>
    <t>UNIVERSIDAD TECNOLOGICA DE SAN MIGUEL ALLENDE
Estado Analítico del Ejercicio del Presupuesto de Egresos
Clasificación Administrativa (Sector Paraestatal)
Del 1 de Enero al 31 de Marzo de 2024</t>
  </si>
  <si>
    <t>UNIVERSIDAD TECNOLOGICA DE SAN MIGUEL ALLENDE
Estado Analítico del Ejercicio del Presupuesto de Egresos
Clasificación Funcional (Finalidad y Función)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</si>
</sst>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84</xdr:row>
      <xdr:rowOff>0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0" y="1265872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304800</xdr:colOff>
      <xdr:row>84</xdr:row>
      <xdr:rowOff>9525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943475" y="1266825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123825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0" y="292417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457200</xdr:colOff>
      <xdr:row>15</xdr:row>
      <xdr:rowOff>85725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5276850" y="2886075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9525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0" y="8039100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66675</xdr:colOff>
      <xdr:row>44</xdr:row>
      <xdr:rowOff>9525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5715000" y="803910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43</xdr:row>
      <xdr:rowOff>0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0" y="6800850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542925</xdr:colOff>
      <xdr:row>43</xdr:row>
      <xdr:rowOff>76200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105525" y="687705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workbookViewId="0">
      <selection activeCell="B86" sqref="B8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2" t="s">
        <v>130</v>
      </c>
      <c r="B1" s="32"/>
      <c r="C1" s="32"/>
      <c r="D1" s="32"/>
      <c r="E1" s="32"/>
      <c r="F1" s="32"/>
      <c r="G1" s="33"/>
    </row>
    <row r="2" spans="1:8" x14ac:dyDescent="0.2">
      <c r="A2" s="37" t="s">
        <v>52</v>
      </c>
      <c r="B2" s="34" t="s">
        <v>58</v>
      </c>
      <c r="C2" s="32"/>
      <c r="D2" s="32"/>
      <c r="E2" s="32"/>
      <c r="F2" s="33"/>
      <c r="G2" s="35" t="s">
        <v>57</v>
      </c>
    </row>
    <row r="3" spans="1:8" ht="24.95" customHeight="1" x14ac:dyDescent="0.2">
      <c r="A3" s="38"/>
      <c r="B3" s="3" t="s">
        <v>53</v>
      </c>
      <c r="C3" s="3" t="s">
        <v>118</v>
      </c>
      <c r="D3" s="3" t="s">
        <v>54</v>
      </c>
      <c r="E3" s="3" t="s">
        <v>55</v>
      </c>
      <c r="F3" s="3" t="s">
        <v>56</v>
      </c>
      <c r="G3" s="36"/>
    </row>
    <row r="4" spans="1:8" x14ac:dyDescent="0.2">
      <c r="A4" s="39"/>
      <c r="B4" s="4">
        <v>1</v>
      </c>
      <c r="C4" s="4">
        <v>2</v>
      </c>
      <c r="D4" s="4" t="s">
        <v>119</v>
      </c>
      <c r="E4" s="4">
        <v>4</v>
      </c>
      <c r="F4" s="4">
        <v>5</v>
      </c>
      <c r="G4" s="4" t="s">
        <v>120</v>
      </c>
    </row>
    <row r="5" spans="1:8" x14ac:dyDescent="0.2">
      <c r="A5" s="22" t="s">
        <v>59</v>
      </c>
      <c r="B5" s="15">
        <f>SUM(B6:B12)</f>
        <v>34296858</v>
      </c>
      <c r="C5" s="15">
        <f>SUM(C6:C12)</f>
        <v>9747862.2599999998</v>
      </c>
      <c r="D5" s="15">
        <f>B5+C5</f>
        <v>44044720.259999998</v>
      </c>
      <c r="E5" s="15">
        <f>SUM(E6:E12)</f>
        <v>2542693.0500000003</v>
      </c>
      <c r="F5" s="15">
        <f>SUM(F6:F12)</f>
        <v>2542693.0500000003</v>
      </c>
      <c r="G5" s="15">
        <f>D5-E5</f>
        <v>41502027.210000001</v>
      </c>
    </row>
    <row r="6" spans="1:8" x14ac:dyDescent="0.2">
      <c r="A6" s="24" t="s">
        <v>63</v>
      </c>
      <c r="B6" s="6">
        <v>17611329.120000001</v>
      </c>
      <c r="C6" s="6">
        <v>1547088.7</v>
      </c>
      <c r="D6" s="6">
        <f t="shared" ref="D6:D69" si="0">B6+C6</f>
        <v>19158417.82</v>
      </c>
      <c r="E6" s="6">
        <v>1292763.33</v>
      </c>
      <c r="F6" s="6">
        <v>1292763.33</v>
      </c>
      <c r="G6" s="6">
        <f t="shared" ref="G6:G69" si="1">D6-E6</f>
        <v>17865654.490000002</v>
      </c>
      <c r="H6" s="11">
        <v>1100</v>
      </c>
    </row>
    <row r="7" spans="1:8" x14ac:dyDescent="0.2">
      <c r="A7" s="24" t="s">
        <v>64</v>
      </c>
      <c r="B7" s="6">
        <v>4845831.84</v>
      </c>
      <c r="C7" s="6">
        <v>4885661.43</v>
      </c>
      <c r="D7" s="6">
        <f t="shared" si="0"/>
        <v>9731493.2699999996</v>
      </c>
      <c r="E7" s="6">
        <v>494431.97</v>
      </c>
      <c r="F7" s="6">
        <v>494431.97</v>
      </c>
      <c r="G7" s="6">
        <f t="shared" si="1"/>
        <v>9237061.2999999989</v>
      </c>
      <c r="H7" s="11">
        <v>1200</v>
      </c>
    </row>
    <row r="8" spans="1:8" x14ac:dyDescent="0.2">
      <c r="A8" s="24" t="s">
        <v>65</v>
      </c>
      <c r="B8" s="6">
        <v>3920816.98</v>
      </c>
      <c r="C8" s="6">
        <v>1014375.51</v>
      </c>
      <c r="D8" s="6">
        <f t="shared" si="0"/>
        <v>4935192.49</v>
      </c>
      <c r="E8" s="6">
        <v>11205.25</v>
      </c>
      <c r="F8" s="6">
        <v>11205.25</v>
      </c>
      <c r="G8" s="6">
        <f t="shared" si="1"/>
        <v>4923987.24</v>
      </c>
      <c r="H8" s="11">
        <v>1300</v>
      </c>
    </row>
    <row r="9" spans="1:8" x14ac:dyDescent="0.2">
      <c r="A9" s="24" t="s">
        <v>33</v>
      </c>
      <c r="B9" s="6">
        <v>6114039.6600000001</v>
      </c>
      <c r="C9" s="6">
        <v>1897991</v>
      </c>
      <c r="D9" s="6">
        <f t="shared" si="0"/>
        <v>8012030.6600000001</v>
      </c>
      <c r="E9" s="6">
        <v>663284.43999999994</v>
      </c>
      <c r="F9" s="6">
        <v>663284.43999999994</v>
      </c>
      <c r="G9" s="6">
        <f t="shared" si="1"/>
        <v>7348746.2200000007</v>
      </c>
      <c r="H9" s="11">
        <v>1400</v>
      </c>
    </row>
    <row r="10" spans="1:8" x14ac:dyDescent="0.2">
      <c r="A10" s="24" t="s">
        <v>66</v>
      </c>
      <c r="B10" s="6">
        <v>1804840.4</v>
      </c>
      <c r="C10" s="6">
        <v>402745.62</v>
      </c>
      <c r="D10" s="6">
        <f t="shared" si="0"/>
        <v>2207586.02</v>
      </c>
      <c r="E10" s="6">
        <v>81008.06</v>
      </c>
      <c r="F10" s="6">
        <v>81008.06</v>
      </c>
      <c r="G10" s="6">
        <f t="shared" si="1"/>
        <v>2126577.96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67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124</v>
      </c>
      <c r="B13" s="16">
        <f>SUM(B14:B22)</f>
        <v>2713744.38</v>
      </c>
      <c r="C13" s="16">
        <f>SUM(C14:C22)</f>
        <v>38911478.220000006</v>
      </c>
      <c r="D13" s="16">
        <f t="shared" si="0"/>
        <v>41625222.600000009</v>
      </c>
      <c r="E13" s="16">
        <f>SUM(E14:E22)</f>
        <v>7349691.6099999994</v>
      </c>
      <c r="F13" s="16">
        <f>SUM(F14:F22)</f>
        <v>7349691.6099999994</v>
      </c>
      <c r="G13" s="16">
        <f t="shared" si="1"/>
        <v>34275530.99000001</v>
      </c>
      <c r="H13" s="23">
        <v>0</v>
      </c>
    </row>
    <row r="14" spans="1:8" x14ac:dyDescent="0.2">
      <c r="A14" s="24" t="s">
        <v>68</v>
      </c>
      <c r="B14" s="6">
        <v>562372.68999999994</v>
      </c>
      <c r="C14" s="6">
        <v>448989.27</v>
      </c>
      <c r="D14" s="6">
        <f t="shared" si="0"/>
        <v>1011361.96</v>
      </c>
      <c r="E14" s="6">
        <v>3003.22</v>
      </c>
      <c r="F14" s="6">
        <v>3003.22</v>
      </c>
      <c r="G14" s="6">
        <f t="shared" si="1"/>
        <v>1008358.74</v>
      </c>
      <c r="H14" s="11">
        <v>2100</v>
      </c>
    </row>
    <row r="15" spans="1:8" x14ac:dyDescent="0.2">
      <c r="A15" s="24" t="s">
        <v>69</v>
      </c>
      <c r="B15" s="6">
        <v>549320</v>
      </c>
      <c r="C15" s="6">
        <v>36990605.240000002</v>
      </c>
      <c r="D15" s="6">
        <f t="shared" si="0"/>
        <v>37539925.240000002</v>
      </c>
      <c r="E15" s="6">
        <v>6932064.96</v>
      </c>
      <c r="F15" s="6">
        <v>6932064.96</v>
      </c>
      <c r="G15" s="6">
        <f t="shared" si="1"/>
        <v>30607860.280000001</v>
      </c>
      <c r="H15" s="11">
        <v>2200</v>
      </c>
    </row>
    <row r="16" spans="1:8" x14ac:dyDescent="0.2">
      <c r="A16" s="24" t="s">
        <v>70</v>
      </c>
      <c r="B16" s="6">
        <v>0</v>
      </c>
      <c r="C16" s="6">
        <v>359150</v>
      </c>
      <c r="D16" s="6">
        <f t="shared" si="0"/>
        <v>359150</v>
      </c>
      <c r="E16" s="6">
        <v>0</v>
      </c>
      <c r="F16" s="6">
        <v>0</v>
      </c>
      <c r="G16" s="6">
        <f t="shared" si="1"/>
        <v>359150</v>
      </c>
      <c r="H16" s="11">
        <v>2300</v>
      </c>
    </row>
    <row r="17" spans="1:8" x14ac:dyDescent="0.2">
      <c r="A17" s="24" t="s">
        <v>71</v>
      </c>
      <c r="B17" s="6">
        <v>211841.69</v>
      </c>
      <c r="C17" s="6">
        <v>334175.71000000002</v>
      </c>
      <c r="D17" s="6">
        <f t="shared" si="0"/>
        <v>546017.4</v>
      </c>
      <c r="E17" s="6">
        <v>14520</v>
      </c>
      <c r="F17" s="6">
        <v>14520</v>
      </c>
      <c r="G17" s="6">
        <f t="shared" si="1"/>
        <v>531497.4</v>
      </c>
      <c r="H17" s="11">
        <v>2400</v>
      </c>
    </row>
    <row r="18" spans="1:8" x14ac:dyDescent="0.2">
      <c r="A18" s="24" t="s">
        <v>72</v>
      </c>
      <c r="B18" s="6">
        <v>90000</v>
      </c>
      <c r="C18" s="6">
        <v>371588</v>
      </c>
      <c r="D18" s="6">
        <f t="shared" si="0"/>
        <v>461588</v>
      </c>
      <c r="E18" s="6">
        <v>299288</v>
      </c>
      <c r="F18" s="6">
        <v>299288</v>
      </c>
      <c r="G18" s="6">
        <f t="shared" si="1"/>
        <v>162300</v>
      </c>
      <c r="H18" s="11">
        <v>2500</v>
      </c>
    </row>
    <row r="19" spans="1:8" x14ac:dyDescent="0.2">
      <c r="A19" s="24" t="s">
        <v>73</v>
      </c>
      <c r="B19" s="6">
        <v>511740</v>
      </c>
      <c r="C19" s="6">
        <v>264000</v>
      </c>
      <c r="D19" s="6">
        <f t="shared" si="0"/>
        <v>775740</v>
      </c>
      <c r="E19" s="6">
        <v>100815.43</v>
      </c>
      <c r="F19" s="6">
        <v>100815.43</v>
      </c>
      <c r="G19" s="6">
        <f t="shared" si="1"/>
        <v>674924.57000000007</v>
      </c>
      <c r="H19" s="11">
        <v>2600</v>
      </c>
    </row>
    <row r="20" spans="1:8" x14ac:dyDescent="0.2">
      <c r="A20" s="24" t="s">
        <v>74</v>
      </c>
      <c r="B20" s="6">
        <v>677520</v>
      </c>
      <c r="C20" s="6">
        <v>59270</v>
      </c>
      <c r="D20" s="6">
        <f t="shared" si="0"/>
        <v>736790</v>
      </c>
      <c r="E20" s="6">
        <v>0</v>
      </c>
      <c r="F20" s="6">
        <v>0</v>
      </c>
      <c r="G20" s="6">
        <f t="shared" si="1"/>
        <v>736790</v>
      </c>
      <c r="H20" s="11">
        <v>2700</v>
      </c>
    </row>
    <row r="21" spans="1:8" x14ac:dyDescent="0.2">
      <c r="A21" s="24" t="s">
        <v>75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76</v>
      </c>
      <c r="B22" s="6">
        <v>110950</v>
      </c>
      <c r="C22" s="6">
        <v>83700</v>
      </c>
      <c r="D22" s="6">
        <f t="shared" si="0"/>
        <v>194650</v>
      </c>
      <c r="E22" s="6">
        <v>0</v>
      </c>
      <c r="F22" s="6">
        <v>0</v>
      </c>
      <c r="G22" s="6">
        <f t="shared" si="1"/>
        <v>194650</v>
      </c>
      <c r="H22" s="11">
        <v>2900</v>
      </c>
    </row>
    <row r="23" spans="1:8" x14ac:dyDescent="0.2">
      <c r="A23" s="22" t="s">
        <v>60</v>
      </c>
      <c r="B23" s="16">
        <f>SUM(B24:B32)</f>
        <v>11817623.300000001</v>
      </c>
      <c r="C23" s="16">
        <f>SUM(C24:C32)</f>
        <v>5504480.3799999999</v>
      </c>
      <c r="D23" s="16">
        <f t="shared" si="0"/>
        <v>17322103.68</v>
      </c>
      <c r="E23" s="16">
        <f>SUM(E24:E32)</f>
        <v>1393190.52</v>
      </c>
      <c r="F23" s="16">
        <f>SUM(F24:F32)</f>
        <v>1393190.52</v>
      </c>
      <c r="G23" s="16">
        <f t="shared" si="1"/>
        <v>15928913.16</v>
      </c>
      <c r="H23" s="23">
        <v>0</v>
      </c>
    </row>
    <row r="24" spans="1:8" x14ac:dyDescent="0.2">
      <c r="A24" s="24" t="s">
        <v>77</v>
      </c>
      <c r="B24" s="6">
        <v>1011120</v>
      </c>
      <c r="C24" s="6">
        <v>478945.39</v>
      </c>
      <c r="D24" s="6">
        <f t="shared" si="0"/>
        <v>1490065.3900000001</v>
      </c>
      <c r="E24" s="6">
        <v>219361.26</v>
      </c>
      <c r="F24" s="6">
        <v>219361.26</v>
      </c>
      <c r="G24" s="6">
        <f t="shared" si="1"/>
        <v>1270704.1300000001</v>
      </c>
      <c r="H24" s="11">
        <v>3100</v>
      </c>
    </row>
    <row r="25" spans="1:8" x14ac:dyDescent="0.2">
      <c r="A25" s="24" t="s">
        <v>78</v>
      </c>
      <c r="B25" s="6">
        <v>1289206</v>
      </c>
      <c r="C25" s="6">
        <v>1049081.8700000001</v>
      </c>
      <c r="D25" s="6">
        <f t="shared" si="0"/>
        <v>2338287.87</v>
      </c>
      <c r="E25" s="6">
        <v>187537.61</v>
      </c>
      <c r="F25" s="6">
        <v>187537.61</v>
      </c>
      <c r="G25" s="6">
        <f t="shared" si="1"/>
        <v>2150750.2600000002</v>
      </c>
      <c r="H25" s="11">
        <v>3200</v>
      </c>
    </row>
    <row r="26" spans="1:8" x14ac:dyDescent="0.2">
      <c r="A26" s="24" t="s">
        <v>79</v>
      </c>
      <c r="B26" s="6">
        <v>3825967.4</v>
      </c>
      <c r="C26" s="6">
        <v>854511.84</v>
      </c>
      <c r="D26" s="6">
        <f t="shared" si="0"/>
        <v>4680479.24</v>
      </c>
      <c r="E26" s="6">
        <v>157312.43</v>
      </c>
      <c r="F26" s="6">
        <v>157312.43</v>
      </c>
      <c r="G26" s="6">
        <f t="shared" si="1"/>
        <v>4523166.8100000005</v>
      </c>
      <c r="H26" s="11">
        <v>3300</v>
      </c>
    </row>
    <row r="27" spans="1:8" x14ac:dyDescent="0.2">
      <c r="A27" s="24" t="s">
        <v>80</v>
      </c>
      <c r="B27" s="6">
        <v>0</v>
      </c>
      <c r="C27" s="6">
        <v>123601.5</v>
      </c>
      <c r="D27" s="6">
        <f t="shared" si="0"/>
        <v>123601.5</v>
      </c>
      <c r="E27" s="6">
        <v>5420.77</v>
      </c>
      <c r="F27" s="6">
        <v>5420.77</v>
      </c>
      <c r="G27" s="6">
        <f t="shared" si="1"/>
        <v>118180.73</v>
      </c>
      <c r="H27" s="11">
        <v>3400</v>
      </c>
    </row>
    <row r="28" spans="1:8" x14ac:dyDescent="0.2">
      <c r="A28" s="24" t="s">
        <v>81</v>
      </c>
      <c r="B28" s="6">
        <v>3291200.88</v>
      </c>
      <c r="C28" s="6">
        <v>2454797.52</v>
      </c>
      <c r="D28" s="6">
        <f t="shared" si="0"/>
        <v>5745998.4000000004</v>
      </c>
      <c r="E28" s="6">
        <v>716234.8</v>
      </c>
      <c r="F28" s="6">
        <v>716234.8</v>
      </c>
      <c r="G28" s="6">
        <f t="shared" si="1"/>
        <v>5029763.6000000006</v>
      </c>
      <c r="H28" s="11">
        <v>3500</v>
      </c>
    </row>
    <row r="29" spans="1:8" x14ac:dyDescent="0.2">
      <c r="A29" s="24" t="s">
        <v>82</v>
      </c>
      <c r="B29" s="6">
        <v>388000</v>
      </c>
      <c r="C29" s="6">
        <v>0</v>
      </c>
      <c r="D29" s="6">
        <f t="shared" si="0"/>
        <v>388000</v>
      </c>
      <c r="E29" s="6">
        <v>0</v>
      </c>
      <c r="F29" s="6">
        <v>0</v>
      </c>
      <c r="G29" s="6">
        <f t="shared" si="1"/>
        <v>388000</v>
      </c>
      <c r="H29" s="11">
        <v>3600</v>
      </c>
    </row>
    <row r="30" spans="1:8" x14ac:dyDescent="0.2">
      <c r="A30" s="24" t="s">
        <v>83</v>
      </c>
      <c r="B30" s="6">
        <v>323400</v>
      </c>
      <c r="C30" s="6">
        <v>204910</v>
      </c>
      <c r="D30" s="6">
        <f t="shared" si="0"/>
        <v>528310</v>
      </c>
      <c r="E30" s="6">
        <v>30802.38</v>
      </c>
      <c r="F30" s="6">
        <v>30802.38</v>
      </c>
      <c r="G30" s="6">
        <f t="shared" si="1"/>
        <v>497507.62</v>
      </c>
      <c r="H30" s="11">
        <v>3700</v>
      </c>
    </row>
    <row r="31" spans="1:8" x14ac:dyDescent="0.2">
      <c r="A31" s="24" t="s">
        <v>84</v>
      </c>
      <c r="B31" s="6">
        <v>506500</v>
      </c>
      <c r="C31" s="6">
        <v>102500</v>
      </c>
      <c r="D31" s="6">
        <f t="shared" si="0"/>
        <v>609000</v>
      </c>
      <c r="E31" s="6">
        <v>0</v>
      </c>
      <c r="F31" s="6">
        <v>0</v>
      </c>
      <c r="G31" s="6">
        <f t="shared" si="1"/>
        <v>609000</v>
      </c>
      <c r="H31" s="11">
        <v>3800</v>
      </c>
    </row>
    <row r="32" spans="1:8" x14ac:dyDescent="0.2">
      <c r="A32" s="24" t="s">
        <v>18</v>
      </c>
      <c r="B32" s="6">
        <v>1182229.02</v>
      </c>
      <c r="C32" s="6">
        <v>236132.26</v>
      </c>
      <c r="D32" s="6">
        <f t="shared" si="0"/>
        <v>1418361.28</v>
      </c>
      <c r="E32" s="6">
        <v>76521.27</v>
      </c>
      <c r="F32" s="6">
        <v>76521.27</v>
      </c>
      <c r="G32" s="6">
        <f t="shared" si="1"/>
        <v>1341840.01</v>
      </c>
      <c r="H32" s="11">
        <v>3900</v>
      </c>
    </row>
    <row r="33" spans="1:8" x14ac:dyDescent="0.2">
      <c r="A33" s="22" t="s">
        <v>125</v>
      </c>
      <c r="B33" s="16">
        <f>SUM(B34:B42)</f>
        <v>530000</v>
      </c>
      <c r="C33" s="16">
        <f>SUM(C34:C42)</f>
        <v>661248.82999999996</v>
      </c>
      <c r="D33" s="16">
        <f t="shared" si="0"/>
        <v>1191248.83</v>
      </c>
      <c r="E33" s="16">
        <f>SUM(E34:E42)</f>
        <v>239230.07</v>
      </c>
      <c r="F33" s="16">
        <f>SUM(F34:F42)</f>
        <v>239230.07</v>
      </c>
      <c r="G33" s="16">
        <f t="shared" si="1"/>
        <v>952018.76</v>
      </c>
      <c r="H33" s="23">
        <v>0</v>
      </c>
    </row>
    <row r="34" spans="1:8" x14ac:dyDescent="0.2">
      <c r="A34" s="24" t="s">
        <v>85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86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4" t="s">
        <v>87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88</v>
      </c>
      <c r="B37" s="6">
        <v>530000</v>
      </c>
      <c r="C37" s="6">
        <v>661248.82999999996</v>
      </c>
      <c r="D37" s="6">
        <f t="shared" si="0"/>
        <v>1191248.83</v>
      </c>
      <c r="E37" s="6">
        <v>239230.07</v>
      </c>
      <c r="F37" s="6">
        <v>239230.07</v>
      </c>
      <c r="G37" s="6">
        <f t="shared" si="1"/>
        <v>952018.76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89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90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91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126</v>
      </c>
      <c r="B43" s="16">
        <f>SUM(B44:B52)</f>
        <v>569198.6</v>
      </c>
      <c r="C43" s="16">
        <f>SUM(C44:C52)</f>
        <v>3354259.24</v>
      </c>
      <c r="D43" s="16">
        <f t="shared" si="0"/>
        <v>3923457.8400000003</v>
      </c>
      <c r="E43" s="16">
        <f>SUM(E44:E52)</f>
        <v>1134554.8400000001</v>
      </c>
      <c r="F43" s="16">
        <f>SUM(F44:F52)</f>
        <v>1134554.8400000001</v>
      </c>
      <c r="G43" s="16">
        <f t="shared" si="1"/>
        <v>2788903</v>
      </c>
      <c r="H43" s="23">
        <v>0</v>
      </c>
    </row>
    <row r="44" spans="1:8" x14ac:dyDescent="0.2">
      <c r="A44" s="5" t="s">
        <v>92</v>
      </c>
      <c r="B44" s="6">
        <v>457915</v>
      </c>
      <c r="C44" s="6">
        <v>114400</v>
      </c>
      <c r="D44" s="6">
        <f t="shared" si="0"/>
        <v>572315</v>
      </c>
      <c r="E44" s="6">
        <v>0</v>
      </c>
      <c r="F44" s="6">
        <v>0</v>
      </c>
      <c r="G44" s="6">
        <f t="shared" si="1"/>
        <v>572315</v>
      </c>
      <c r="H44" s="11">
        <v>5100</v>
      </c>
    </row>
    <row r="45" spans="1:8" x14ac:dyDescent="0.2">
      <c r="A45" s="24" t="s">
        <v>93</v>
      </c>
      <c r="B45" s="6">
        <v>16000</v>
      </c>
      <c r="C45" s="6">
        <v>488000</v>
      </c>
      <c r="D45" s="6">
        <f t="shared" si="0"/>
        <v>504000</v>
      </c>
      <c r="E45" s="6">
        <v>0</v>
      </c>
      <c r="F45" s="6">
        <v>0</v>
      </c>
      <c r="G45" s="6">
        <f t="shared" si="1"/>
        <v>504000</v>
      </c>
      <c r="H45" s="11">
        <v>5200</v>
      </c>
    </row>
    <row r="46" spans="1:8" x14ac:dyDescent="0.2">
      <c r="A46" s="24" t="s">
        <v>94</v>
      </c>
      <c r="B46" s="6">
        <v>0</v>
      </c>
      <c r="C46" s="6">
        <v>369142.08</v>
      </c>
      <c r="D46" s="6">
        <f t="shared" si="0"/>
        <v>369142.08</v>
      </c>
      <c r="E46" s="6">
        <v>148637.68</v>
      </c>
      <c r="F46" s="6">
        <v>148637.68</v>
      </c>
      <c r="G46" s="6">
        <f t="shared" si="1"/>
        <v>220504.40000000002</v>
      </c>
      <c r="H46" s="11">
        <v>5300</v>
      </c>
    </row>
    <row r="47" spans="1:8" x14ac:dyDescent="0.2">
      <c r="A47" s="24" t="s">
        <v>95</v>
      </c>
      <c r="B47" s="6">
        <v>0</v>
      </c>
      <c r="C47" s="6">
        <v>1100000</v>
      </c>
      <c r="D47" s="6">
        <f t="shared" si="0"/>
        <v>1100000</v>
      </c>
      <c r="E47" s="6">
        <v>0</v>
      </c>
      <c r="F47" s="6">
        <v>0</v>
      </c>
      <c r="G47" s="6">
        <f t="shared" si="1"/>
        <v>1100000</v>
      </c>
      <c r="H47" s="11">
        <v>5400</v>
      </c>
    </row>
    <row r="48" spans="1:8" x14ac:dyDescent="0.2">
      <c r="A48" s="24" t="s">
        <v>96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97</v>
      </c>
      <c r="B49" s="6">
        <v>95283.6</v>
      </c>
      <c r="C49" s="6">
        <v>1282717.1599999999</v>
      </c>
      <c r="D49" s="6">
        <f t="shared" si="0"/>
        <v>1378000.76</v>
      </c>
      <c r="E49" s="6">
        <v>985917.16</v>
      </c>
      <c r="F49" s="6">
        <v>985917.16</v>
      </c>
      <c r="G49" s="6">
        <f t="shared" si="1"/>
        <v>392083.6</v>
      </c>
      <c r="H49" s="11">
        <v>5600</v>
      </c>
    </row>
    <row r="50" spans="1:8" x14ac:dyDescent="0.2">
      <c r="A50" s="24" t="s">
        <v>98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99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100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61</v>
      </c>
      <c r="B53" s="16">
        <f>SUM(B54:B56)</f>
        <v>0</v>
      </c>
      <c r="C53" s="16">
        <f>SUM(C54:C56)</f>
        <v>6150653.1200000001</v>
      </c>
      <c r="D53" s="16">
        <f t="shared" si="0"/>
        <v>6150653.1200000001</v>
      </c>
      <c r="E53" s="16">
        <f>SUM(E54:E56)</f>
        <v>0</v>
      </c>
      <c r="F53" s="16">
        <f>SUM(F54:F56)</f>
        <v>0</v>
      </c>
      <c r="G53" s="16">
        <f t="shared" si="1"/>
        <v>6150653.1200000001</v>
      </c>
      <c r="H53" s="23">
        <v>0</v>
      </c>
    </row>
    <row r="54" spans="1:8" x14ac:dyDescent="0.2">
      <c r="A54" s="24" t="s">
        <v>101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4" t="s">
        <v>102</v>
      </c>
      <c r="B55" s="6">
        <v>0</v>
      </c>
      <c r="C55" s="6">
        <v>6150653.1200000001</v>
      </c>
      <c r="D55" s="6">
        <f t="shared" si="0"/>
        <v>6150653.1200000001</v>
      </c>
      <c r="E55" s="6">
        <v>0</v>
      </c>
      <c r="F55" s="6">
        <v>0</v>
      </c>
      <c r="G55" s="6">
        <f t="shared" si="1"/>
        <v>6150653.1200000001</v>
      </c>
      <c r="H55" s="11">
        <v>6200</v>
      </c>
    </row>
    <row r="56" spans="1:8" x14ac:dyDescent="0.2">
      <c r="A56" s="24" t="s">
        <v>103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127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104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105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106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107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108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109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110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128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2" t="s">
        <v>62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111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112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113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114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115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116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117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51</v>
      </c>
      <c r="B77" s="18">
        <f t="shared" ref="B77:G77" si="4">SUM(B5+B13+B23+B33+B43+B53+B57+B65+B69)</f>
        <v>49927424.280000009</v>
      </c>
      <c r="C77" s="18">
        <f t="shared" si="4"/>
        <v>64329982.050000004</v>
      </c>
      <c r="D77" s="18">
        <f t="shared" si="4"/>
        <v>114257406.33000003</v>
      </c>
      <c r="E77" s="18">
        <f t="shared" si="4"/>
        <v>12659360.09</v>
      </c>
      <c r="F77" s="18">
        <f t="shared" si="4"/>
        <v>12659360.09</v>
      </c>
      <c r="G77" s="18">
        <f t="shared" si="4"/>
        <v>101598046.24000002</v>
      </c>
      <c r="H77" s="31"/>
    </row>
    <row r="78" spans="1:8" x14ac:dyDescent="0.2">
      <c r="H78" s="31"/>
    </row>
    <row r="79" spans="1:8" x14ac:dyDescent="0.2">
      <c r="A79" s="1" t="s">
        <v>121</v>
      </c>
      <c r="H79" s="31"/>
    </row>
    <row r="80" spans="1:8" x14ac:dyDescent="0.2">
      <c r="H80" s="31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zoomScaleNormal="100" workbookViewId="0">
      <selection activeCell="E17" sqref="E17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4" t="s">
        <v>131</v>
      </c>
      <c r="B1" s="32"/>
      <c r="C1" s="32"/>
      <c r="D1" s="32"/>
      <c r="E1" s="32"/>
      <c r="F1" s="32"/>
      <c r="G1" s="33"/>
    </row>
    <row r="2" spans="1:7" x14ac:dyDescent="0.2">
      <c r="A2" s="37"/>
      <c r="B2" s="34" t="s">
        <v>58</v>
      </c>
      <c r="C2" s="32"/>
      <c r="D2" s="32"/>
      <c r="E2" s="32"/>
      <c r="F2" s="33"/>
      <c r="G2" s="35" t="s">
        <v>57</v>
      </c>
    </row>
    <row r="3" spans="1:7" ht="24.95" customHeight="1" x14ac:dyDescent="0.2">
      <c r="A3" s="38"/>
      <c r="B3" s="3" t="s">
        <v>53</v>
      </c>
      <c r="C3" s="3" t="s">
        <v>118</v>
      </c>
      <c r="D3" s="3" t="s">
        <v>54</v>
      </c>
      <c r="E3" s="3" t="s">
        <v>55</v>
      </c>
      <c r="F3" s="3" t="s">
        <v>56</v>
      </c>
      <c r="G3" s="36"/>
    </row>
    <row r="4" spans="1:7" x14ac:dyDescent="0.2">
      <c r="A4" s="39"/>
      <c r="B4" s="4">
        <v>1</v>
      </c>
      <c r="C4" s="4">
        <v>2</v>
      </c>
      <c r="D4" s="4" t="s">
        <v>119</v>
      </c>
      <c r="E4" s="4">
        <v>4</v>
      </c>
      <c r="F4" s="4">
        <v>5</v>
      </c>
      <c r="G4" s="4" t="s">
        <v>120</v>
      </c>
    </row>
    <row r="5" spans="1:7" x14ac:dyDescent="0.2">
      <c r="A5" s="7" t="s">
        <v>0</v>
      </c>
      <c r="B5" s="19">
        <v>49358225.68</v>
      </c>
      <c r="C5" s="19">
        <v>54825069.689999998</v>
      </c>
      <c r="D5" s="19">
        <f>B5+C5</f>
        <v>104183295.37</v>
      </c>
      <c r="E5" s="19">
        <v>11524805.25</v>
      </c>
      <c r="F5" s="19">
        <v>11524805.25</v>
      </c>
      <c r="G5" s="19">
        <f>D5-E5</f>
        <v>92658490.120000005</v>
      </c>
    </row>
    <row r="6" spans="1:7" x14ac:dyDescent="0.2">
      <c r="A6" s="7" t="s">
        <v>1</v>
      </c>
      <c r="B6" s="19">
        <v>569198.6</v>
      </c>
      <c r="C6" s="19">
        <v>9504912.3599999994</v>
      </c>
      <c r="D6" s="19">
        <f>B6+C6</f>
        <v>10074110.959999999</v>
      </c>
      <c r="E6" s="19">
        <v>1134554.8400000001</v>
      </c>
      <c r="F6" s="19">
        <v>1134554.8400000001</v>
      </c>
      <c r="G6" s="19">
        <f>D6-E6</f>
        <v>8939556.1199999992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51</v>
      </c>
      <c r="B10" s="18">
        <f t="shared" ref="B10:G10" si="0">SUM(B5+B6+B7+B8+B9)</f>
        <v>49927424.280000001</v>
      </c>
      <c r="C10" s="18">
        <f t="shared" si="0"/>
        <v>64329982.049999997</v>
      </c>
      <c r="D10" s="18">
        <f t="shared" si="0"/>
        <v>114257406.33</v>
      </c>
      <c r="E10" s="18">
        <f t="shared" si="0"/>
        <v>12659360.09</v>
      </c>
      <c r="F10" s="18">
        <f t="shared" si="0"/>
        <v>12659360.09</v>
      </c>
      <c r="G10" s="18">
        <f t="shared" si="0"/>
        <v>101598046.24000001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opLeftCell="A14" workbookViewId="0">
      <selection activeCell="C48" sqref="C48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4" t="s">
        <v>138</v>
      </c>
      <c r="B1" s="32"/>
      <c r="C1" s="32"/>
      <c r="D1" s="32"/>
      <c r="E1" s="32"/>
      <c r="F1" s="32"/>
      <c r="G1" s="33"/>
    </row>
    <row r="2" spans="1:7" x14ac:dyDescent="0.2">
      <c r="A2" s="37" t="s">
        <v>52</v>
      </c>
      <c r="B2" s="34" t="s">
        <v>58</v>
      </c>
      <c r="C2" s="32"/>
      <c r="D2" s="32"/>
      <c r="E2" s="32"/>
      <c r="F2" s="33"/>
      <c r="G2" s="35" t="s">
        <v>57</v>
      </c>
    </row>
    <row r="3" spans="1:7" ht="24.95" customHeight="1" x14ac:dyDescent="0.2">
      <c r="A3" s="38"/>
      <c r="B3" s="3" t="s">
        <v>53</v>
      </c>
      <c r="C3" s="3" t="s">
        <v>118</v>
      </c>
      <c r="D3" s="3" t="s">
        <v>54</v>
      </c>
      <c r="E3" s="3" t="s">
        <v>55</v>
      </c>
      <c r="F3" s="3" t="s">
        <v>56</v>
      </c>
      <c r="G3" s="36"/>
    </row>
    <row r="4" spans="1:7" x14ac:dyDescent="0.2">
      <c r="A4" s="39"/>
      <c r="B4" s="4">
        <v>1</v>
      </c>
      <c r="C4" s="4">
        <v>2</v>
      </c>
      <c r="D4" s="4" t="s">
        <v>119</v>
      </c>
      <c r="E4" s="4">
        <v>4</v>
      </c>
      <c r="F4" s="4">
        <v>5</v>
      </c>
      <c r="G4" s="4" t="s">
        <v>120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132</v>
      </c>
      <c r="B6" s="6">
        <v>5219908.08</v>
      </c>
      <c r="C6" s="6">
        <v>6202158.6500000004</v>
      </c>
      <c r="D6" s="6">
        <f>B6+C6</f>
        <v>11422066.73</v>
      </c>
      <c r="E6" s="6">
        <v>365291.89</v>
      </c>
      <c r="F6" s="6">
        <v>365291.89</v>
      </c>
      <c r="G6" s="6">
        <f>D6-E6</f>
        <v>11056774.84</v>
      </c>
    </row>
    <row r="7" spans="1:7" x14ac:dyDescent="0.2">
      <c r="A7" s="27" t="s">
        <v>133</v>
      </c>
      <c r="B7" s="6">
        <v>15280352.98</v>
      </c>
      <c r="C7" s="6">
        <v>555929.92000000004</v>
      </c>
      <c r="D7" s="6">
        <f t="shared" ref="D7:D12" si="0">B7+C7</f>
        <v>15836282.9</v>
      </c>
      <c r="E7" s="6">
        <v>1382450.84</v>
      </c>
      <c r="F7" s="6">
        <v>1382450.84</v>
      </c>
      <c r="G7" s="6">
        <f t="shared" ref="G7:G12" si="1">D7-E7</f>
        <v>14453832.060000001</v>
      </c>
    </row>
    <row r="8" spans="1:7" x14ac:dyDescent="0.2">
      <c r="A8" s="27" t="s">
        <v>134</v>
      </c>
      <c r="B8" s="6">
        <v>25566885.280000001</v>
      </c>
      <c r="C8" s="6">
        <v>52730303.090000004</v>
      </c>
      <c r="D8" s="6">
        <f t="shared" si="0"/>
        <v>78297188.370000005</v>
      </c>
      <c r="E8" s="6">
        <v>10375613.67</v>
      </c>
      <c r="F8" s="6">
        <v>10375613.67</v>
      </c>
      <c r="G8" s="6">
        <f t="shared" si="1"/>
        <v>67921574.700000003</v>
      </c>
    </row>
    <row r="9" spans="1:7" x14ac:dyDescent="0.2">
      <c r="A9" s="27" t="s">
        <v>135</v>
      </c>
      <c r="B9" s="6">
        <v>3392337.28</v>
      </c>
      <c r="C9" s="6">
        <v>24256.959999999999</v>
      </c>
      <c r="D9" s="6">
        <f t="shared" si="0"/>
        <v>3416594.2399999998</v>
      </c>
      <c r="E9" s="6">
        <v>218671.68</v>
      </c>
      <c r="F9" s="6">
        <v>218671.68</v>
      </c>
      <c r="G9" s="6">
        <f t="shared" si="1"/>
        <v>3197922.5599999996</v>
      </c>
    </row>
    <row r="10" spans="1:7" x14ac:dyDescent="0.2">
      <c r="A10" s="27" t="s">
        <v>136</v>
      </c>
      <c r="B10" s="6">
        <v>467940.66</v>
      </c>
      <c r="C10" s="6">
        <v>0</v>
      </c>
      <c r="D10" s="6">
        <f t="shared" si="0"/>
        <v>467940.66</v>
      </c>
      <c r="E10" s="6">
        <v>30223</v>
      </c>
      <c r="F10" s="6">
        <v>30223</v>
      </c>
      <c r="G10" s="6">
        <f t="shared" si="1"/>
        <v>437717.66</v>
      </c>
    </row>
    <row r="11" spans="1:7" x14ac:dyDescent="0.2">
      <c r="A11" s="27" t="s">
        <v>137</v>
      </c>
      <c r="B11" s="6">
        <v>0</v>
      </c>
      <c r="C11" s="6">
        <v>4817333.43</v>
      </c>
      <c r="D11" s="6">
        <f t="shared" si="0"/>
        <v>4817333.43</v>
      </c>
      <c r="E11" s="6">
        <v>287109.01</v>
      </c>
      <c r="F11" s="6">
        <v>287109.01</v>
      </c>
      <c r="G11" s="6">
        <f t="shared" si="1"/>
        <v>4530224.42</v>
      </c>
    </row>
    <row r="12" spans="1:7" x14ac:dyDescent="0.2">
      <c r="A12" s="27" t="s">
        <v>50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7"/>
      <c r="B13" s="6"/>
      <c r="C13" s="6"/>
      <c r="D13" s="6"/>
      <c r="E13" s="6"/>
      <c r="F13" s="6"/>
      <c r="G13" s="6"/>
    </row>
    <row r="14" spans="1:7" x14ac:dyDescent="0.2">
      <c r="A14" s="13" t="s">
        <v>51</v>
      </c>
      <c r="B14" s="21">
        <f t="shared" ref="B14:G14" si="2">SUM(B6:B13)</f>
        <v>49927424.280000001</v>
      </c>
      <c r="C14" s="21">
        <f t="shared" si="2"/>
        <v>64329982.050000004</v>
      </c>
      <c r="D14" s="21">
        <f t="shared" si="2"/>
        <v>114257406.32999998</v>
      </c>
      <c r="E14" s="21">
        <f t="shared" si="2"/>
        <v>12659360.09</v>
      </c>
      <c r="F14" s="21">
        <f t="shared" si="2"/>
        <v>12659360.09</v>
      </c>
      <c r="G14" s="21">
        <f t="shared" si="2"/>
        <v>101598046.23999999</v>
      </c>
    </row>
    <row r="17" spans="1:7" ht="45" customHeight="1" x14ac:dyDescent="0.2">
      <c r="A17" s="34" t="s">
        <v>139</v>
      </c>
      <c r="B17" s="32"/>
      <c r="C17" s="32"/>
      <c r="D17" s="32"/>
      <c r="E17" s="32"/>
      <c r="F17" s="32"/>
      <c r="G17" s="33"/>
    </row>
    <row r="18" spans="1:7" x14ac:dyDescent="0.2">
      <c r="A18" s="37" t="s">
        <v>52</v>
      </c>
      <c r="B18" s="34" t="s">
        <v>58</v>
      </c>
      <c r="C18" s="32"/>
      <c r="D18" s="32"/>
      <c r="E18" s="32"/>
      <c r="F18" s="33"/>
      <c r="G18" s="35" t="s">
        <v>57</v>
      </c>
    </row>
    <row r="19" spans="1:7" ht="22.5" x14ac:dyDescent="0.2">
      <c r="A19" s="38"/>
      <c r="B19" s="3" t="s">
        <v>53</v>
      </c>
      <c r="C19" s="3" t="s">
        <v>118</v>
      </c>
      <c r="D19" s="3" t="s">
        <v>54</v>
      </c>
      <c r="E19" s="3" t="s">
        <v>55</v>
      </c>
      <c r="F19" s="3" t="s">
        <v>56</v>
      </c>
      <c r="G19" s="36"/>
    </row>
    <row r="20" spans="1:7" x14ac:dyDescent="0.2">
      <c r="A20" s="39"/>
      <c r="B20" s="4">
        <v>1</v>
      </c>
      <c r="C20" s="4">
        <v>2</v>
      </c>
      <c r="D20" s="4" t="s">
        <v>119</v>
      </c>
      <c r="E20" s="4">
        <v>4</v>
      </c>
      <c r="F20" s="4">
        <v>5</v>
      </c>
      <c r="G20" s="4" t="s">
        <v>120</v>
      </c>
    </row>
    <row r="21" spans="1:7" x14ac:dyDescent="0.2">
      <c r="A21" s="28" t="s">
        <v>8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2">
      <c r="A22" s="28" t="s">
        <v>9</v>
      </c>
      <c r="B22" s="6">
        <v>0</v>
      </c>
      <c r="C22" s="6">
        <v>0</v>
      </c>
      <c r="D22" s="6">
        <f t="shared" ref="D22:D24" si="3">B22+C22</f>
        <v>0</v>
      </c>
      <c r="E22" s="6">
        <v>0</v>
      </c>
      <c r="F22" s="6">
        <v>0</v>
      </c>
      <c r="G22" s="6">
        <f t="shared" ref="G22:G24" si="4">D22-E22</f>
        <v>0</v>
      </c>
    </row>
    <row r="23" spans="1:7" x14ac:dyDescent="0.2">
      <c r="A23" s="28" t="s">
        <v>10</v>
      </c>
      <c r="B23" s="6">
        <v>0</v>
      </c>
      <c r="C23" s="6">
        <v>0</v>
      </c>
      <c r="D23" s="6">
        <f t="shared" si="3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8" t="s">
        <v>122</v>
      </c>
      <c r="B24" s="6">
        <v>0</v>
      </c>
      <c r="C24" s="6">
        <v>0</v>
      </c>
      <c r="D24" s="6">
        <f t="shared" si="3"/>
        <v>0</v>
      </c>
      <c r="E24" s="6">
        <v>0</v>
      </c>
      <c r="F24" s="6">
        <v>0</v>
      </c>
      <c r="G24" s="6">
        <f t="shared" si="4"/>
        <v>0</v>
      </c>
    </row>
    <row r="25" spans="1:7" x14ac:dyDescent="0.2">
      <c r="A25" s="13" t="s">
        <v>51</v>
      </c>
      <c r="B25" s="21">
        <f t="shared" ref="B25:G25" si="5">SUM(B21:B24)</f>
        <v>0</v>
      </c>
      <c r="C25" s="21">
        <f t="shared" si="5"/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</row>
    <row r="28" spans="1:7" ht="45" customHeight="1" x14ac:dyDescent="0.2">
      <c r="A28" s="34" t="s">
        <v>140</v>
      </c>
      <c r="B28" s="32"/>
      <c r="C28" s="32"/>
      <c r="D28" s="32"/>
      <c r="E28" s="32"/>
      <c r="F28" s="32"/>
      <c r="G28" s="33"/>
    </row>
    <row r="29" spans="1:7" x14ac:dyDescent="0.2">
      <c r="A29" s="37" t="s">
        <v>52</v>
      </c>
      <c r="B29" s="34" t="s">
        <v>58</v>
      </c>
      <c r="C29" s="32"/>
      <c r="D29" s="32"/>
      <c r="E29" s="32"/>
      <c r="F29" s="33"/>
      <c r="G29" s="35" t="s">
        <v>57</v>
      </c>
    </row>
    <row r="30" spans="1:7" ht="22.5" x14ac:dyDescent="0.2">
      <c r="A30" s="38"/>
      <c r="B30" s="3" t="s">
        <v>53</v>
      </c>
      <c r="C30" s="3" t="s">
        <v>118</v>
      </c>
      <c r="D30" s="3" t="s">
        <v>54</v>
      </c>
      <c r="E30" s="3" t="s">
        <v>55</v>
      </c>
      <c r="F30" s="3" t="s">
        <v>56</v>
      </c>
      <c r="G30" s="36"/>
    </row>
    <row r="31" spans="1:7" x14ac:dyDescent="0.2">
      <c r="A31" s="39"/>
      <c r="B31" s="4">
        <v>1</v>
      </c>
      <c r="C31" s="4">
        <v>2</v>
      </c>
      <c r="D31" s="4" t="s">
        <v>119</v>
      </c>
      <c r="E31" s="4">
        <v>4</v>
      </c>
      <c r="F31" s="4">
        <v>5</v>
      </c>
      <c r="G31" s="4" t="s">
        <v>120</v>
      </c>
    </row>
    <row r="32" spans="1:7" x14ac:dyDescent="0.2">
      <c r="A32" s="29" t="s">
        <v>12</v>
      </c>
      <c r="B32" s="6">
        <v>49927424.280000001</v>
      </c>
      <c r="C32" s="6">
        <v>64329982.049999997</v>
      </c>
      <c r="D32" s="6">
        <f t="shared" ref="D32:D38" si="6">B32+C32</f>
        <v>114257406.33</v>
      </c>
      <c r="E32" s="6">
        <v>12659360.09</v>
      </c>
      <c r="F32" s="6">
        <v>12659360.09</v>
      </c>
      <c r="G32" s="6">
        <f t="shared" ref="G32:G38" si="7">D32-E32</f>
        <v>101598046.23999999</v>
      </c>
    </row>
    <row r="33" spans="1:7" x14ac:dyDescent="0.2">
      <c r="A33" s="29" t="s">
        <v>11</v>
      </c>
      <c r="B33" s="6">
        <v>0</v>
      </c>
      <c r="C33" s="6">
        <v>0</v>
      </c>
      <c r="D33" s="6">
        <f t="shared" si="6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29" t="s">
        <v>13</v>
      </c>
      <c r="B34" s="6">
        <v>0</v>
      </c>
      <c r="C34" s="6">
        <v>0</v>
      </c>
      <c r="D34" s="6">
        <f t="shared" si="6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9" t="s">
        <v>25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11.25" customHeight="1" x14ac:dyDescent="0.2">
      <c r="A36" s="29" t="s">
        <v>26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9" t="s">
        <v>129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x14ac:dyDescent="0.2">
      <c r="A38" s="29" t="s">
        <v>14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13" t="s">
        <v>51</v>
      </c>
      <c r="B39" s="21">
        <f t="shared" ref="B39:G39" si="8">SUM(B32:B38)</f>
        <v>49927424.280000001</v>
      </c>
      <c r="C39" s="21">
        <f t="shared" si="8"/>
        <v>64329982.049999997</v>
      </c>
      <c r="D39" s="21">
        <f t="shared" si="8"/>
        <v>114257406.33</v>
      </c>
      <c r="E39" s="21">
        <f t="shared" si="8"/>
        <v>12659360.09</v>
      </c>
      <c r="F39" s="21">
        <f t="shared" si="8"/>
        <v>12659360.09</v>
      </c>
      <c r="G39" s="21">
        <f t="shared" si="8"/>
        <v>101598046.23999999</v>
      </c>
    </row>
    <row r="41" spans="1:7" x14ac:dyDescent="0.2">
      <c r="A41" s="1" t="s">
        <v>121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workbookViewId="0">
      <selection activeCell="D53" sqref="D53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34" t="s">
        <v>141</v>
      </c>
      <c r="B1" s="32"/>
      <c r="C1" s="32"/>
      <c r="D1" s="32"/>
      <c r="E1" s="32"/>
      <c r="F1" s="32"/>
      <c r="G1" s="33"/>
    </row>
    <row r="2" spans="1:7" x14ac:dyDescent="0.2">
      <c r="A2" s="37" t="s">
        <v>52</v>
      </c>
      <c r="B2" s="34" t="s">
        <v>58</v>
      </c>
      <c r="C2" s="32"/>
      <c r="D2" s="32"/>
      <c r="E2" s="32"/>
      <c r="F2" s="33"/>
      <c r="G2" s="35" t="s">
        <v>57</v>
      </c>
    </row>
    <row r="3" spans="1:7" ht="24.95" customHeight="1" x14ac:dyDescent="0.2">
      <c r="A3" s="38"/>
      <c r="B3" s="3" t="s">
        <v>53</v>
      </c>
      <c r="C3" s="3" t="s">
        <v>118</v>
      </c>
      <c r="D3" s="3" t="s">
        <v>54</v>
      </c>
      <c r="E3" s="3" t="s">
        <v>55</v>
      </c>
      <c r="F3" s="3" t="s">
        <v>56</v>
      </c>
      <c r="G3" s="36"/>
    </row>
    <row r="4" spans="1:7" x14ac:dyDescent="0.2">
      <c r="A4" s="39"/>
      <c r="B4" s="4">
        <v>1</v>
      </c>
      <c r="C4" s="4">
        <v>2</v>
      </c>
      <c r="D4" s="4" t="s">
        <v>119</v>
      </c>
      <c r="E4" s="4">
        <v>4</v>
      </c>
      <c r="F4" s="4">
        <v>5</v>
      </c>
      <c r="G4" s="4" t="s">
        <v>120</v>
      </c>
    </row>
    <row r="5" spans="1:7" x14ac:dyDescent="0.2">
      <c r="A5" s="10" t="s">
        <v>15</v>
      </c>
      <c r="B5" s="16">
        <f t="shared" ref="B5:G5" si="0">SUM(B6:B13)</f>
        <v>467940.66</v>
      </c>
      <c r="C5" s="16">
        <f t="shared" si="0"/>
        <v>4817333.43</v>
      </c>
      <c r="D5" s="16">
        <f t="shared" si="0"/>
        <v>5285274.09</v>
      </c>
      <c r="E5" s="16">
        <f t="shared" si="0"/>
        <v>30223</v>
      </c>
      <c r="F5" s="16">
        <f t="shared" si="0"/>
        <v>30223</v>
      </c>
      <c r="G5" s="16">
        <f t="shared" si="0"/>
        <v>5255051.09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123</v>
      </c>
      <c r="B8" s="6">
        <v>467940.66</v>
      </c>
      <c r="C8" s="6">
        <v>4817333.43</v>
      </c>
      <c r="D8" s="6">
        <f t="shared" si="1"/>
        <v>5285274.09</v>
      </c>
      <c r="E8" s="6">
        <v>30223</v>
      </c>
      <c r="F8" s="6">
        <v>30223</v>
      </c>
      <c r="G8" s="6">
        <f t="shared" si="2"/>
        <v>5255051.09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49459483.619999997</v>
      </c>
      <c r="C14" s="16">
        <f t="shared" si="3"/>
        <v>64329982.049999997</v>
      </c>
      <c r="D14" s="16">
        <f t="shared" si="3"/>
        <v>113789465.66999999</v>
      </c>
      <c r="E14" s="16">
        <f t="shared" si="3"/>
        <v>12629137.09</v>
      </c>
      <c r="F14" s="16">
        <f t="shared" si="3"/>
        <v>12629137.09</v>
      </c>
      <c r="G14" s="16">
        <f t="shared" si="3"/>
        <v>101160328.57999998</v>
      </c>
    </row>
    <row r="15" spans="1:7" x14ac:dyDescent="0.2">
      <c r="A15" s="30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30" t="s">
        <v>27</v>
      </c>
      <c r="B16" s="6">
        <v>0</v>
      </c>
      <c r="C16" s="6">
        <v>0</v>
      </c>
      <c r="D16" s="6">
        <f t="shared" ref="D16:D21" si="5">B16+C16</f>
        <v>0</v>
      </c>
      <c r="E16" s="6">
        <v>0</v>
      </c>
      <c r="F16" s="6">
        <v>0</v>
      </c>
      <c r="G16" s="6">
        <f t="shared" si="4"/>
        <v>0</v>
      </c>
    </row>
    <row r="17" spans="1:7" x14ac:dyDescent="0.2">
      <c r="A17" s="30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30" t="s">
        <v>43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30" t="s">
        <v>44</v>
      </c>
      <c r="B19" s="6">
        <v>49459483.619999997</v>
      </c>
      <c r="C19" s="6">
        <v>64329982.049999997</v>
      </c>
      <c r="D19" s="6">
        <f t="shared" si="5"/>
        <v>113789465.66999999</v>
      </c>
      <c r="E19" s="6">
        <v>12629137.09</v>
      </c>
      <c r="F19" s="6">
        <v>12629137.09</v>
      </c>
      <c r="G19" s="6">
        <f t="shared" si="4"/>
        <v>101160328.57999998</v>
      </c>
    </row>
    <row r="20" spans="1:7" x14ac:dyDescent="0.2">
      <c r="A20" s="30" t="s">
        <v>45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30" t="s">
        <v>4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30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30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51</v>
      </c>
      <c r="B37" s="21">
        <f t="shared" ref="B37:G37" si="12">SUM(B32+B22+B14+B5)</f>
        <v>49927424.279999994</v>
      </c>
      <c r="C37" s="21">
        <f t="shared" si="12"/>
        <v>69147315.479999989</v>
      </c>
      <c r="D37" s="21">
        <f t="shared" si="12"/>
        <v>119074739.75999999</v>
      </c>
      <c r="E37" s="21">
        <f t="shared" si="12"/>
        <v>12659360.09</v>
      </c>
      <c r="F37" s="21">
        <f t="shared" si="12"/>
        <v>12659360.09</v>
      </c>
      <c r="G37" s="21">
        <f t="shared" si="12"/>
        <v>106415379.66999999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121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Utsma_Panteras_2</cp:lastModifiedBy>
  <cp:lastPrinted>2024-04-30T22:37:56Z</cp:lastPrinted>
  <dcterms:created xsi:type="dcterms:W3CDTF">2014-02-10T03:37:14Z</dcterms:created>
  <dcterms:modified xsi:type="dcterms:W3CDTF">2024-04-30T22:37:57Z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