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K\Desktop\UTSMA 2doT\"/>
    </mc:Choice>
  </mc:AlternateContent>
  <bookViews>
    <workbookView xWindow="28680" yWindow="-120" windowWidth="29040" windowHeight="1572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43" i="6" l="1"/>
  <c r="G43" i="6" s="1"/>
  <c r="D53" i="6"/>
  <c r="G5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<sst xmlns="http://schemas.openxmlformats.org/spreadsheetml/2006/main" count="203" uniqueCount="142">
  <si>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</si>
  <si>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</si>
  <si>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</si>
  <si>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</si>
  <si>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</si>
  <si>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</si>
  <si>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</si>
  <si>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</si>
  <si>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</si>
  <si>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</si>
  <si>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</si>
  <si>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</si>
  <si>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</si>
  <si>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</si>
  <si>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</si>
  <si>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</si>
  <si>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</si>
  <si>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</si>
  <si>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</si>
  <si>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</si>
  <si>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</si>
  <si>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</si>
  <si>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</si>
  <si>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</si>
  <si>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</si>
  <si>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</si>
  <si>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</si>
  <si>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</si>
  <si>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</si>
  <si>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</si>
  <si>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</si>
  <si>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</si>
  <si>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</si>
  <si>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</si>
  <si>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</si>
  <si>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</si>
  <si>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</si>
  <si>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</si>
  <si>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</si>
  <si>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</si>
  <si>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</si>
  <si>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</si>
  <si>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</si>
  <si>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</si>
  <si>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</si>
  <si>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</si>
  <si>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</si>
  <si>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</si>
  <si>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</si>
  <si>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</si>
  <si>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</si>
  <si>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</si>
  <si>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</si>
  <si>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</si>
  <si>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</si>
  <si>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</si>
  <si>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</si>
  <si>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</si>
  <si>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</si>
  <si>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</si>
  <si>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</si>
  <si>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</si>
  <si>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</si>
  <si>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</si>
  <si>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</si>
  <si>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</si>
  <si>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</si>
  <si>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</si>
  <si>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</si>
  <si>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</si>
  <si>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</si>
  <si>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</si>
  <si>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</si>
  <si>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</si>
  <si>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</si>
  <si>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</si>
  <si>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</si>
  <si>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</si>
  <si>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</si>
  <si>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</si>
  <si>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</si>
  <si>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</si>
  <si>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</si>
  <si>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</si>
  <si>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</si>
  <si>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</si>
  <si>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</si>
  <si>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</si>
  <si>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</si>
  <si>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</si>
  <si>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</si>
  <si>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</si>
  <si>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</si>
  <si>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</si>
  <si>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</si>
  <si>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</si>
  <si>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</si>
  <si>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</si>
  <si>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</si>
  <si>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</si>
  <si>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</si>
  <si>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</si>
  <si>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</si>
  <si>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</si>
  <si>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</si>
  <si>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</si>
  <si>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</si>
  <si>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</si>
  <si>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</si>
  <si>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</si>
  <si>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</si>
  <si>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</si>
  <si>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</si>
  <si>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</si>
  <si>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</si>
  <si>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</si>
  <si>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</si>
  <si>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</si>
  <si>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</si>
  <si>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</si>
  <si>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</si>
  <si>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</si>
  <si>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</si>
  <si>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</si>
  <si>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</si>
  <si>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</si>
  <si>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</si>
  <si>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</si>
  <si>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</si>
  <si>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</si>
  <si>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UNIVERSIDAD TECNOLOGICA DE SAN MIGUEL ALLENDE
Estado Analítico del Ejercicio del Presupuesto de Egresos
Clasificación por Objeto del Gasto (Capítulo y Concepto)
Del 1 de Enero al 30 de Junio de 2024</t>
  </si>
  <si>
    <t>UNIVERSIDAD TECNOLOGICA DE SAN MIGUEL ALLENDE
Estado Analítico del Ejercicio del Presupuesto de Egresos
Clasificación Económica (por Tipo de Gasto)
Del 1 de Enero al 30 de Junio de 2024</t>
  </si>
  <si>
    <t>211213050010000 RECTORÍA GENERAL UTSMA</t>
  </si>
  <si>
    <t>211213050020000 DIR DE ADMINISTRACIÓN Y</t>
  </si>
  <si>
    <t>211213050030000 DIRECCIÓN ACADÉMICA UTSM</t>
  </si>
  <si>
    <t>211213050040000 DIRECCIÓN DE VINCULACIÓN</t>
  </si>
  <si>
    <t>211213050A10000 ÓRGANO INTERNO DE CONTRO</t>
  </si>
  <si>
    <t>211213050D10000 UTSMA EXTENSIÓN DOCTOR M</t>
  </si>
  <si>
    <t>UNIVERSIDAD TECNOLOGICA DE SAN MIGUEL ALLENDE
Estado Analítico del Ejercicio del Presupuesto de Egresos
Clasificación Administrativa
Del 1 de Enero al 30 de Junio de 2024</t>
  </si>
  <si>
    <t>UNIVERSIDAD TECNOLOGICA DE SAN MIGUEL ALLENDE
Estado Analítico del Ejercicio del Presupuesto de Egresos
Clasificación Administrativa (Poderes)
Del 1 de Enero al 30 de Junio de 2024</t>
  </si>
  <si>
    <t>UNIVERSIDAD TECNOLOGICA DE SAN MIGUEL ALLENDE
Estado Analítico del Ejercicio del Presupuesto de Egresos
Clasificación Administrativa (Sector Paraestatal)
Del 1 de Enero al 30 de Junio de 2024</t>
  </si>
  <si>
    <t>UNIVERSIDAD TECNOLOGICA DE SAN MIGUEL ALLENDE
Estado Analítico del Ejercicio del Presupuesto de Egresos
Clasificación Funcional (Finalidad y Función)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</si>
</sst>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indent="1"/>
    </xf>
    <xf numFmtId="0" fontId="2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</xdr:colOff>
      <xdr:row>82</xdr:row>
      <xdr:rowOff>72390</xdr:rowOff>
    </xdr:from>
    <xdr:ext cx="3416698" cy="601979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22860" y="11380470"/>
          <a:ext cx="3416698" cy="60197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___________________________________________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ENCARGADO DE RECTORIA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DANIEL JIMENEZ RODRIGUEZ</a:t>
          </a:r>
        </a:p>
      </xdr:txBody>
    </xdr:sp>
    <xdr:clientData/>
  </xdr:oneCellAnchor>
  <xdr:oneCellAnchor>
    <xdr:from>
      <xdr:col>2</xdr:col>
      <xdr:colOff>800100</xdr:colOff>
      <xdr:row>82</xdr:row>
      <xdr:rowOff>85725</xdr:rowOff>
    </xdr:from>
    <xdr:ext cx="3664385" cy="596265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5128260" y="11393805"/>
          <a:ext cx="3664385" cy="59626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___________________________________________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DIRECTOR</a:t>
          </a:r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ADMINISTRACION Y FINANZAS</a:t>
          </a:r>
        </a:p>
        <a:p>
          <a:pPr algn="ctr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JUAN MANUEL BUSTAMANTE GONZALEZ</a:t>
          </a:r>
          <a:endParaRPr lang="es-E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</xdr:colOff>
      <xdr:row>21</xdr:row>
      <xdr:rowOff>72390</xdr:rowOff>
    </xdr:from>
    <xdr:ext cx="3416698" cy="601979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22860" y="11380470"/>
          <a:ext cx="3416698" cy="60197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___________________________________________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ENCARGADO DE RECTORIA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DANIEL JIMENEZ RODRIGUEZ</a:t>
          </a:r>
        </a:p>
      </xdr:txBody>
    </xdr:sp>
    <xdr:clientData/>
  </xdr:oneCellAnchor>
  <xdr:oneCellAnchor>
    <xdr:from>
      <xdr:col>2</xdr:col>
      <xdr:colOff>800100</xdr:colOff>
      <xdr:row>21</xdr:row>
      <xdr:rowOff>85725</xdr:rowOff>
    </xdr:from>
    <xdr:ext cx="3664385" cy="596265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5128260" y="11393805"/>
          <a:ext cx="3664385" cy="59626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___________________________________________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DIRECTOR</a:t>
          </a:r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ADMINISTRACION Y FINANZAS</a:t>
          </a:r>
        </a:p>
        <a:p>
          <a:pPr algn="ctr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JUAN MANUEL BUSTAMANTE GONZALEZ</a:t>
          </a:r>
          <a:endParaRPr lang="es-E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</xdr:colOff>
      <xdr:row>56</xdr:row>
      <xdr:rowOff>72390</xdr:rowOff>
    </xdr:from>
    <xdr:ext cx="3416698" cy="601979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22860" y="3478530"/>
          <a:ext cx="3416698" cy="60197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___________________________________________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ENCARGADO DE RECTORIA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DANIEL JIMENEZ RODRIGUEZ</a:t>
          </a:r>
        </a:p>
      </xdr:txBody>
    </xdr:sp>
    <xdr:clientData/>
  </xdr:oneCellAnchor>
  <xdr:oneCellAnchor>
    <xdr:from>
      <xdr:col>2</xdr:col>
      <xdr:colOff>800100</xdr:colOff>
      <xdr:row>56</xdr:row>
      <xdr:rowOff>85725</xdr:rowOff>
    </xdr:from>
    <xdr:ext cx="3664385" cy="596265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4320540" y="3491865"/>
          <a:ext cx="3664385" cy="59626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___________________________________________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DIRECTOR</a:t>
          </a:r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ADMINISTRACION Y FINANZAS</a:t>
          </a:r>
        </a:p>
        <a:p>
          <a:pPr algn="ctr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JUAN MANUEL BUSTAMANTE GONZALEZ</a:t>
          </a:r>
          <a:endParaRPr lang="es-E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</xdr:colOff>
      <xdr:row>47</xdr:row>
      <xdr:rowOff>72390</xdr:rowOff>
    </xdr:from>
    <xdr:ext cx="3416698" cy="601979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22860" y="3478530"/>
          <a:ext cx="3416698" cy="60197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___________________________________________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ENCARGADO DE RECTORIA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DANIEL JIMENEZ RODRIGUEZ</a:t>
          </a:r>
        </a:p>
      </xdr:txBody>
    </xdr:sp>
    <xdr:clientData/>
  </xdr:oneCellAnchor>
  <xdr:oneCellAnchor>
    <xdr:from>
      <xdr:col>2</xdr:col>
      <xdr:colOff>800100</xdr:colOff>
      <xdr:row>47</xdr:row>
      <xdr:rowOff>85725</xdr:rowOff>
    </xdr:from>
    <xdr:ext cx="3664385" cy="596265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4320540" y="3491865"/>
          <a:ext cx="3664385" cy="59626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___________________________________________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DIRECTOR</a:t>
          </a:r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ADMINISTRACION Y FINANZAS</a:t>
          </a:r>
        </a:p>
        <a:p>
          <a:pPr algn="ctr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JUAN MANUEL BUSTAMANTE GONZALEZ</a:t>
          </a:r>
          <a:endParaRPr lang="es-E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showGridLines="0" tabSelected="1" workbookViewId="0">
      <selection activeCell="A79" sqref="A79:G89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0.1" customHeight="1" x14ac:dyDescent="0.2">
      <c r="A1" s="44" t="s">
        <v>130</v>
      </c>
      <c r="B1" s="44"/>
      <c r="C1" s="44"/>
      <c r="D1" s="44"/>
      <c r="E1" s="44"/>
      <c r="F1" s="44"/>
      <c r="G1" s="45"/>
    </row>
    <row r="2" spans="1:8" x14ac:dyDescent="0.2">
      <c r="A2" s="31"/>
      <c r="B2" s="28"/>
      <c r="C2" s="29"/>
      <c r="D2" s="26" t="s">
        <v>58</v>
      </c>
      <c r="E2" s="29"/>
      <c r="F2" s="30"/>
      <c r="G2" s="46" t="s">
        <v>57</v>
      </c>
    </row>
    <row r="3" spans="1:8" ht="24.9" customHeight="1" x14ac:dyDescent="0.2">
      <c r="A3" s="27" t="s">
        <v>52</v>
      </c>
      <c r="B3" s="2" t="s">
        <v>53</v>
      </c>
      <c r="C3" s="2" t="s">
        <v>118</v>
      </c>
      <c r="D3" s="2" t="s">
        <v>54</v>
      </c>
      <c r="E3" s="2" t="s">
        <v>55</v>
      </c>
      <c r="F3" s="2" t="s">
        <v>56</v>
      </c>
      <c r="G3" s="47"/>
    </row>
    <row r="4" spans="1:8" x14ac:dyDescent="0.2">
      <c r="A4" s="32"/>
      <c r="B4" s="3">
        <v>1</v>
      </c>
      <c r="C4" s="3">
        <v>2</v>
      </c>
      <c r="D4" s="3" t="s">
        <v>119</v>
      </c>
      <c r="E4" s="3">
        <v>4</v>
      </c>
      <c r="F4" s="3">
        <v>5</v>
      </c>
      <c r="G4" s="3" t="s">
        <v>120</v>
      </c>
    </row>
    <row r="5" spans="1:8" x14ac:dyDescent="0.2">
      <c r="A5" s="17" t="s">
        <v>59</v>
      </c>
      <c r="B5" s="12">
        <f>SUM(B6:B12)</f>
        <v>34296858</v>
      </c>
      <c r="C5" s="12">
        <f>SUM(C6:C12)</f>
        <v>11074318.259999998</v>
      </c>
      <c r="D5" s="12">
        <f>B5+C5</f>
        <v>45371176.259999998</v>
      </c>
      <c r="E5" s="12">
        <f>SUM(E6:E12)</f>
        <v>18749072.759999998</v>
      </c>
      <c r="F5" s="12">
        <f>SUM(F6:F12)</f>
        <v>18394870.460000001</v>
      </c>
      <c r="G5" s="12">
        <f>D5-E5</f>
        <v>26622103.5</v>
      </c>
    </row>
    <row r="6" spans="1:8" x14ac:dyDescent="0.2">
      <c r="A6" s="19" t="s">
        <v>63</v>
      </c>
      <c r="B6" s="5">
        <v>17611329.120000001</v>
      </c>
      <c r="C6" s="5">
        <v>1847099.18</v>
      </c>
      <c r="D6" s="5">
        <f t="shared" ref="D6:D69" si="0">B6+C6</f>
        <v>19458428.300000001</v>
      </c>
      <c r="E6" s="5">
        <v>8310888.0999999996</v>
      </c>
      <c r="F6" s="5">
        <v>8310888.0999999996</v>
      </c>
      <c r="G6" s="5">
        <f t="shared" ref="G6:G69" si="1">D6-E6</f>
        <v>11147540.200000001</v>
      </c>
      <c r="H6" s="9">
        <v>1100</v>
      </c>
    </row>
    <row r="7" spans="1:8" x14ac:dyDescent="0.2">
      <c r="A7" s="19" t="s">
        <v>64</v>
      </c>
      <c r="B7" s="5">
        <v>4845831.84</v>
      </c>
      <c r="C7" s="5">
        <v>4885661.43</v>
      </c>
      <c r="D7" s="5">
        <f t="shared" si="0"/>
        <v>9731493.2699999996</v>
      </c>
      <c r="E7" s="5">
        <v>4636415.75</v>
      </c>
      <c r="F7" s="5">
        <v>4636415.75</v>
      </c>
      <c r="G7" s="5">
        <f t="shared" si="1"/>
        <v>5095077.5199999996</v>
      </c>
      <c r="H7" s="9">
        <v>1200</v>
      </c>
    </row>
    <row r="8" spans="1:8" x14ac:dyDescent="0.2">
      <c r="A8" s="19" t="s">
        <v>65</v>
      </c>
      <c r="B8" s="5">
        <v>3920816.98</v>
      </c>
      <c r="C8" s="5">
        <v>1175193</v>
      </c>
      <c r="D8" s="5">
        <f t="shared" si="0"/>
        <v>5096009.9800000004</v>
      </c>
      <c r="E8" s="5">
        <v>710680.04</v>
      </c>
      <c r="F8" s="5">
        <v>710680.04</v>
      </c>
      <c r="G8" s="5">
        <f t="shared" si="1"/>
        <v>4385329.9400000004</v>
      </c>
      <c r="H8" s="9">
        <v>1300</v>
      </c>
    </row>
    <row r="9" spans="1:8" x14ac:dyDescent="0.2">
      <c r="A9" s="19" t="s">
        <v>33</v>
      </c>
      <c r="B9" s="5">
        <v>6114039.6600000001</v>
      </c>
      <c r="C9" s="5">
        <v>2134690.63</v>
      </c>
      <c r="D9" s="5">
        <f t="shared" si="0"/>
        <v>8248730.29</v>
      </c>
      <c r="E9" s="5">
        <v>4208261.08</v>
      </c>
      <c r="F9" s="5">
        <v>3854058.78</v>
      </c>
      <c r="G9" s="5">
        <f t="shared" si="1"/>
        <v>4040469.21</v>
      </c>
      <c r="H9" s="9">
        <v>1400</v>
      </c>
    </row>
    <row r="10" spans="1:8" x14ac:dyDescent="0.2">
      <c r="A10" s="19" t="s">
        <v>66</v>
      </c>
      <c r="B10" s="5">
        <v>1804840.4</v>
      </c>
      <c r="C10" s="5">
        <v>1031674.02</v>
      </c>
      <c r="D10" s="5">
        <f t="shared" si="0"/>
        <v>2836514.42</v>
      </c>
      <c r="E10" s="5">
        <v>882827.79</v>
      </c>
      <c r="F10" s="5">
        <v>882827.79</v>
      </c>
      <c r="G10" s="5">
        <f t="shared" si="1"/>
        <v>1953686.63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67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124</v>
      </c>
      <c r="B13" s="13">
        <f>SUM(B14:B22)</f>
        <v>2713744.38</v>
      </c>
      <c r="C13" s="13">
        <f>SUM(C14:C22)</f>
        <v>38478390.490000002</v>
      </c>
      <c r="D13" s="13">
        <f t="shared" si="0"/>
        <v>41192134.870000005</v>
      </c>
      <c r="E13" s="13">
        <f>SUM(E14:E22)</f>
        <v>16282625.700000003</v>
      </c>
      <c r="F13" s="13">
        <f>SUM(F14:F22)</f>
        <v>13957751.610000003</v>
      </c>
      <c r="G13" s="13">
        <f t="shared" si="1"/>
        <v>24909509.170000002</v>
      </c>
      <c r="H13" s="18">
        <v>0</v>
      </c>
    </row>
    <row r="14" spans="1:8" x14ac:dyDescent="0.2">
      <c r="A14" s="19" t="s">
        <v>68</v>
      </c>
      <c r="B14" s="5">
        <v>562372.68999999994</v>
      </c>
      <c r="C14" s="5">
        <v>450080.47</v>
      </c>
      <c r="D14" s="5">
        <f t="shared" si="0"/>
        <v>1012453.1599999999</v>
      </c>
      <c r="E14" s="5">
        <v>53898.26</v>
      </c>
      <c r="F14" s="5">
        <v>4396.42</v>
      </c>
      <c r="G14" s="5">
        <f t="shared" si="1"/>
        <v>958554.89999999991</v>
      </c>
      <c r="H14" s="9">
        <v>2100</v>
      </c>
    </row>
    <row r="15" spans="1:8" x14ac:dyDescent="0.2">
      <c r="A15" s="19" t="s">
        <v>69</v>
      </c>
      <c r="B15" s="5">
        <v>549320</v>
      </c>
      <c r="C15" s="5">
        <v>36646437.310000002</v>
      </c>
      <c r="D15" s="5">
        <f t="shared" si="0"/>
        <v>37195757.310000002</v>
      </c>
      <c r="E15" s="5">
        <v>15619926.800000001</v>
      </c>
      <c r="F15" s="5">
        <v>13404636.300000001</v>
      </c>
      <c r="G15" s="5">
        <f t="shared" si="1"/>
        <v>21575830.510000002</v>
      </c>
      <c r="H15" s="9">
        <v>2200</v>
      </c>
    </row>
    <row r="16" spans="1:8" x14ac:dyDescent="0.2">
      <c r="A16" s="19" t="s">
        <v>70</v>
      </c>
      <c r="B16" s="5">
        <v>0</v>
      </c>
      <c r="C16" s="5">
        <v>359150</v>
      </c>
      <c r="D16" s="5">
        <f t="shared" si="0"/>
        <v>359150</v>
      </c>
      <c r="E16" s="5">
        <v>0</v>
      </c>
      <c r="F16" s="5">
        <v>0</v>
      </c>
      <c r="G16" s="5">
        <f t="shared" si="1"/>
        <v>359150</v>
      </c>
      <c r="H16" s="9">
        <v>2300</v>
      </c>
    </row>
    <row r="17" spans="1:8" x14ac:dyDescent="0.2">
      <c r="A17" s="19" t="s">
        <v>71</v>
      </c>
      <c r="B17" s="5">
        <v>211841.69</v>
      </c>
      <c r="C17" s="5">
        <v>264575.71000000002</v>
      </c>
      <c r="D17" s="5">
        <f t="shared" si="0"/>
        <v>476417.4</v>
      </c>
      <c r="E17" s="5">
        <v>15987.88</v>
      </c>
      <c r="F17" s="5">
        <v>15987.88</v>
      </c>
      <c r="G17" s="5">
        <f t="shared" si="1"/>
        <v>460429.52</v>
      </c>
      <c r="H17" s="9">
        <v>2400</v>
      </c>
    </row>
    <row r="18" spans="1:8" x14ac:dyDescent="0.2">
      <c r="A18" s="19" t="s">
        <v>72</v>
      </c>
      <c r="B18" s="5">
        <v>90000</v>
      </c>
      <c r="C18" s="5">
        <v>371588</v>
      </c>
      <c r="D18" s="5">
        <f t="shared" si="0"/>
        <v>461588</v>
      </c>
      <c r="E18" s="5">
        <v>301059.21000000002</v>
      </c>
      <c r="F18" s="5">
        <v>301059.21000000002</v>
      </c>
      <c r="G18" s="5">
        <f t="shared" si="1"/>
        <v>160528.78999999998</v>
      </c>
      <c r="H18" s="9">
        <v>2500</v>
      </c>
    </row>
    <row r="19" spans="1:8" x14ac:dyDescent="0.2">
      <c r="A19" s="19" t="s">
        <v>73</v>
      </c>
      <c r="B19" s="5">
        <v>511740</v>
      </c>
      <c r="C19" s="5">
        <v>264000</v>
      </c>
      <c r="D19" s="5">
        <f t="shared" si="0"/>
        <v>775740</v>
      </c>
      <c r="E19" s="5">
        <v>291753.55</v>
      </c>
      <c r="F19" s="5">
        <v>231671.8</v>
      </c>
      <c r="G19" s="5">
        <f t="shared" si="1"/>
        <v>483986.45</v>
      </c>
      <c r="H19" s="9">
        <v>2600</v>
      </c>
    </row>
    <row r="20" spans="1:8" x14ac:dyDescent="0.2">
      <c r="A20" s="19" t="s">
        <v>74</v>
      </c>
      <c r="B20" s="5">
        <v>677520</v>
      </c>
      <c r="C20" s="5">
        <v>59270</v>
      </c>
      <c r="D20" s="5">
        <f t="shared" si="0"/>
        <v>736790</v>
      </c>
      <c r="E20" s="5">
        <v>0</v>
      </c>
      <c r="F20" s="5">
        <v>0</v>
      </c>
      <c r="G20" s="5">
        <f t="shared" si="1"/>
        <v>736790</v>
      </c>
      <c r="H20" s="9">
        <v>2700</v>
      </c>
    </row>
    <row r="21" spans="1:8" x14ac:dyDescent="0.2">
      <c r="A21" s="19" t="s">
        <v>75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76</v>
      </c>
      <c r="B22" s="5">
        <v>110950</v>
      </c>
      <c r="C22" s="5">
        <v>63289</v>
      </c>
      <c r="D22" s="5">
        <f t="shared" si="0"/>
        <v>174239</v>
      </c>
      <c r="E22" s="5">
        <v>0</v>
      </c>
      <c r="F22" s="5">
        <v>0</v>
      </c>
      <c r="G22" s="5">
        <f t="shared" si="1"/>
        <v>174239</v>
      </c>
      <c r="H22" s="9">
        <v>2900</v>
      </c>
    </row>
    <row r="23" spans="1:8" x14ac:dyDescent="0.2">
      <c r="A23" s="17" t="s">
        <v>60</v>
      </c>
      <c r="B23" s="13">
        <f>SUM(B24:B32)</f>
        <v>11817623.300000001</v>
      </c>
      <c r="C23" s="13">
        <f>SUM(C24:C32)</f>
        <v>5316490.21</v>
      </c>
      <c r="D23" s="13">
        <f t="shared" si="0"/>
        <v>17134113.510000002</v>
      </c>
      <c r="E23" s="13">
        <f>SUM(E24:E32)</f>
        <v>4973109.3999999994</v>
      </c>
      <c r="F23" s="13">
        <f>SUM(F24:F32)</f>
        <v>3800621.7300000004</v>
      </c>
      <c r="G23" s="13">
        <f t="shared" si="1"/>
        <v>12161004.110000003</v>
      </c>
      <c r="H23" s="18">
        <v>0</v>
      </c>
    </row>
    <row r="24" spans="1:8" x14ac:dyDescent="0.2">
      <c r="A24" s="19" t="s">
        <v>77</v>
      </c>
      <c r="B24" s="5">
        <v>1011120</v>
      </c>
      <c r="C24" s="5">
        <v>448945.39</v>
      </c>
      <c r="D24" s="5">
        <f t="shared" si="0"/>
        <v>1460065.3900000001</v>
      </c>
      <c r="E24" s="5">
        <v>453251.23</v>
      </c>
      <c r="F24" s="5">
        <v>408943.72</v>
      </c>
      <c r="G24" s="5">
        <f t="shared" si="1"/>
        <v>1006814.1600000001</v>
      </c>
      <c r="H24" s="9">
        <v>3100</v>
      </c>
    </row>
    <row r="25" spans="1:8" x14ac:dyDescent="0.2">
      <c r="A25" s="19" t="s">
        <v>78</v>
      </c>
      <c r="B25" s="5">
        <v>1289206</v>
      </c>
      <c r="C25" s="5">
        <v>1089581.8700000001</v>
      </c>
      <c r="D25" s="5">
        <f t="shared" si="0"/>
        <v>2378787.87</v>
      </c>
      <c r="E25" s="5">
        <v>395825.17</v>
      </c>
      <c r="F25" s="5">
        <v>363948.37</v>
      </c>
      <c r="G25" s="5">
        <f t="shared" si="1"/>
        <v>1982962.7000000002</v>
      </c>
      <c r="H25" s="9">
        <v>3200</v>
      </c>
    </row>
    <row r="26" spans="1:8" x14ac:dyDescent="0.2">
      <c r="A26" s="19" t="s">
        <v>79</v>
      </c>
      <c r="B26" s="5">
        <v>3825967.4</v>
      </c>
      <c r="C26" s="5">
        <v>794111.84</v>
      </c>
      <c r="D26" s="5">
        <f t="shared" si="0"/>
        <v>4620079.24</v>
      </c>
      <c r="E26" s="5">
        <v>1193988.3799999999</v>
      </c>
      <c r="F26" s="5">
        <v>1218308.57</v>
      </c>
      <c r="G26" s="5">
        <f t="shared" si="1"/>
        <v>3426090.8600000003</v>
      </c>
      <c r="H26" s="9">
        <v>3300</v>
      </c>
    </row>
    <row r="27" spans="1:8" x14ac:dyDescent="0.2">
      <c r="A27" s="19" t="s">
        <v>80</v>
      </c>
      <c r="B27" s="5">
        <v>0</v>
      </c>
      <c r="C27" s="5">
        <v>123601.5</v>
      </c>
      <c r="D27" s="5">
        <f t="shared" si="0"/>
        <v>123601.5</v>
      </c>
      <c r="E27" s="5">
        <v>35549.93</v>
      </c>
      <c r="F27" s="5">
        <v>35549.93</v>
      </c>
      <c r="G27" s="5">
        <f t="shared" si="1"/>
        <v>88051.57</v>
      </c>
      <c r="H27" s="9">
        <v>3400</v>
      </c>
    </row>
    <row r="28" spans="1:8" x14ac:dyDescent="0.2">
      <c r="A28" s="19" t="s">
        <v>81</v>
      </c>
      <c r="B28" s="5">
        <v>3291200.88</v>
      </c>
      <c r="C28" s="5">
        <v>2357207.35</v>
      </c>
      <c r="D28" s="5">
        <f t="shared" si="0"/>
        <v>5648408.2300000004</v>
      </c>
      <c r="E28" s="5">
        <v>2223324.4</v>
      </c>
      <c r="F28" s="5">
        <v>1102700.8500000001</v>
      </c>
      <c r="G28" s="5">
        <f t="shared" si="1"/>
        <v>3425083.8300000005</v>
      </c>
      <c r="H28" s="9">
        <v>3500</v>
      </c>
    </row>
    <row r="29" spans="1:8" x14ac:dyDescent="0.2">
      <c r="A29" s="19" t="s">
        <v>82</v>
      </c>
      <c r="B29" s="5">
        <v>388000</v>
      </c>
      <c r="C29" s="5">
        <v>0</v>
      </c>
      <c r="D29" s="5">
        <f t="shared" si="0"/>
        <v>388000</v>
      </c>
      <c r="E29" s="5">
        <v>0</v>
      </c>
      <c r="F29" s="5">
        <v>0</v>
      </c>
      <c r="G29" s="5">
        <f t="shared" si="1"/>
        <v>388000</v>
      </c>
      <c r="H29" s="9">
        <v>3600</v>
      </c>
    </row>
    <row r="30" spans="1:8" x14ac:dyDescent="0.2">
      <c r="A30" s="19" t="s">
        <v>83</v>
      </c>
      <c r="B30" s="5">
        <v>323400</v>
      </c>
      <c r="C30" s="5">
        <v>204910</v>
      </c>
      <c r="D30" s="5">
        <f t="shared" si="0"/>
        <v>528310</v>
      </c>
      <c r="E30" s="5">
        <v>189384.11</v>
      </c>
      <c r="F30" s="5">
        <v>189384.11</v>
      </c>
      <c r="G30" s="5">
        <f t="shared" si="1"/>
        <v>338925.89</v>
      </c>
      <c r="H30" s="9">
        <v>3700</v>
      </c>
    </row>
    <row r="31" spans="1:8" x14ac:dyDescent="0.2">
      <c r="A31" s="19" t="s">
        <v>84</v>
      </c>
      <c r="B31" s="5">
        <v>506500</v>
      </c>
      <c r="C31" s="5">
        <v>60200</v>
      </c>
      <c r="D31" s="5">
        <f t="shared" si="0"/>
        <v>566700</v>
      </c>
      <c r="E31" s="5">
        <v>61085.54</v>
      </c>
      <c r="F31" s="5">
        <v>61085.54</v>
      </c>
      <c r="G31" s="5">
        <f t="shared" si="1"/>
        <v>505614.46</v>
      </c>
      <c r="H31" s="9">
        <v>3800</v>
      </c>
    </row>
    <row r="32" spans="1:8" x14ac:dyDescent="0.2">
      <c r="A32" s="19" t="s">
        <v>18</v>
      </c>
      <c r="B32" s="5">
        <v>1182229.02</v>
      </c>
      <c r="C32" s="5">
        <v>237932.26</v>
      </c>
      <c r="D32" s="5">
        <f t="shared" si="0"/>
        <v>1420161.28</v>
      </c>
      <c r="E32" s="5">
        <v>420700.64</v>
      </c>
      <c r="F32" s="5">
        <v>420700.64</v>
      </c>
      <c r="G32" s="5">
        <f t="shared" si="1"/>
        <v>999460.64</v>
      </c>
      <c r="H32" s="9">
        <v>3900</v>
      </c>
    </row>
    <row r="33" spans="1:8" x14ac:dyDescent="0.2">
      <c r="A33" s="17" t="s">
        <v>125</v>
      </c>
      <c r="B33" s="13">
        <f>SUM(B34:B42)</f>
        <v>530000</v>
      </c>
      <c r="C33" s="13">
        <f>SUM(C34:C42)</f>
        <v>1295647.78</v>
      </c>
      <c r="D33" s="13">
        <f t="shared" si="0"/>
        <v>1825647.78</v>
      </c>
      <c r="E33" s="13">
        <f>SUM(E34:E42)</f>
        <v>569612.88</v>
      </c>
      <c r="F33" s="13">
        <f>SUM(F34:F42)</f>
        <v>569612.88</v>
      </c>
      <c r="G33" s="13">
        <f t="shared" si="1"/>
        <v>1256034.8999999999</v>
      </c>
      <c r="H33" s="18">
        <v>0</v>
      </c>
    </row>
    <row r="34" spans="1:8" x14ac:dyDescent="0.2">
      <c r="A34" s="19" t="s">
        <v>85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86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87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88</v>
      </c>
      <c r="B37" s="5">
        <v>530000</v>
      </c>
      <c r="C37" s="5">
        <v>1295647.78</v>
      </c>
      <c r="D37" s="5">
        <f t="shared" si="0"/>
        <v>1825647.78</v>
      </c>
      <c r="E37" s="5">
        <v>569612.88</v>
      </c>
      <c r="F37" s="5">
        <v>569612.88</v>
      </c>
      <c r="G37" s="5">
        <f t="shared" si="1"/>
        <v>1256034.8999999999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89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90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91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126</v>
      </c>
      <c r="B43" s="13">
        <f>SUM(B44:B52)</f>
        <v>569198.6</v>
      </c>
      <c r="C43" s="13">
        <f>SUM(C44:C52)</f>
        <v>3354259.24</v>
      </c>
      <c r="D43" s="13">
        <f t="shared" si="0"/>
        <v>3923457.8400000003</v>
      </c>
      <c r="E43" s="13">
        <f>SUM(E44:E52)</f>
        <v>1450139.24</v>
      </c>
      <c r="F43" s="13">
        <f>SUM(F44:F52)</f>
        <v>1450139.24</v>
      </c>
      <c r="G43" s="13">
        <f t="shared" si="1"/>
        <v>2473318.6000000006</v>
      </c>
      <c r="H43" s="18">
        <v>0</v>
      </c>
    </row>
    <row r="44" spans="1:8" x14ac:dyDescent="0.2">
      <c r="A44" s="4" t="s">
        <v>92</v>
      </c>
      <c r="B44" s="5">
        <v>457915</v>
      </c>
      <c r="C44" s="5">
        <v>114400</v>
      </c>
      <c r="D44" s="5">
        <f t="shared" si="0"/>
        <v>572315</v>
      </c>
      <c r="E44" s="5">
        <v>85280</v>
      </c>
      <c r="F44" s="5">
        <v>85280</v>
      </c>
      <c r="G44" s="5">
        <f t="shared" si="1"/>
        <v>487035</v>
      </c>
      <c r="H44" s="9">
        <v>5100</v>
      </c>
    </row>
    <row r="45" spans="1:8" x14ac:dyDescent="0.2">
      <c r="A45" s="19" t="s">
        <v>93</v>
      </c>
      <c r="B45" s="5">
        <v>16000</v>
      </c>
      <c r="C45" s="5">
        <v>488000</v>
      </c>
      <c r="D45" s="5">
        <f t="shared" si="0"/>
        <v>504000</v>
      </c>
      <c r="E45" s="5">
        <v>0</v>
      </c>
      <c r="F45" s="5">
        <v>0</v>
      </c>
      <c r="G45" s="5">
        <f t="shared" si="1"/>
        <v>504000</v>
      </c>
      <c r="H45" s="9">
        <v>5200</v>
      </c>
    </row>
    <row r="46" spans="1:8" x14ac:dyDescent="0.2">
      <c r="A46" s="19" t="s">
        <v>94</v>
      </c>
      <c r="B46" s="5">
        <v>0</v>
      </c>
      <c r="C46" s="5">
        <v>369142.08</v>
      </c>
      <c r="D46" s="5">
        <f t="shared" si="0"/>
        <v>369142.08</v>
      </c>
      <c r="E46" s="5">
        <v>354142.08</v>
      </c>
      <c r="F46" s="5">
        <v>354142.08</v>
      </c>
      <c r="G46" s="5">
        <f t="shared" si="1"/>
        <v>15000</v>
      </c>
      <c r="H46" s="9">
        <v>5300</v>
      </c>
    </row>
    <row r="47" spans="1:8" x14ac:dyDescent="0.2">
      <c r="A47" s="19" t="s">
        <v>95</v>
      </c>
      <c r="B47" s="5">
        <v>0</v>
      </c>
      <c r="C47" s="5">
        <v>1100000</v>
      </c>
      <c r="D47" s="5">
        <f t="shared" si="0"/>
        <v>1100000</v>
      </c>
      <c r="E47" s="5">
        <v>0</v>
      </c>
      <c r="F47" s="5">
        <v>0</v>
      </c>
      <c r="G47" s="5">
        <f t="shared" si="1"/>
        <v>1100000</v>
      </c>
      <c r="H47" s="9">
        <v>5400</v>
      </c>
    </row>
    <row r="48" spans="1:8" x14ac:dyDescent="0.2">
      <c r="A48" s="19" t="s">
        <v>96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97</v>
      </c>
      <c r="B49" s="5">
        <v>95283.6</v>
      </c>
      <c r="C49" s="5">
        <v>1282717.1599999999</v>
      </c>
      <c r="D49" s="5">
        <f t="shared" si="0"/>
        <v>1378000.76</v>
      </c>
      <c r="E49" s="5">
        <v>1010717.16</v>
      </c>
      <c r="F49" s="5">
        <v>1010717.16</v>
      </c>
      <c r="G49" s="5">
        <f t="shared" si="1"/>
        <v>367283.6</v>
      </c>
      <c r="H49" s="9">
        <v>5600</v>
      </c>
    </row>
    <row r="50" spans="1:8" x14ac:dyDescent="0.2">
      <c r="A50" s="19" t="s">
        <v>98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99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100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61</v>
      </c>
      <c r="B53" s="13">
        <f>SUM(B54:B56)</f>
        <v>0</v>
      </c>
      <c r="C53" s="13">
        <f>SUM(C54:C56)</f>
        <v>11150653.119999999</v>
      </c>
      <c r="D53" s="13">
        <f t="shared" si="0"/>
        <v>11150653.119999999</v>
      </c>
      <c r="E53" s="13">
        <f>SUM(E54:E56)</f>
        <v>1659247.15</v>
      </c>
      <c r="F53" s="13">
        <f>SUM(F54:F56)</f>
        <v>0</v>
      </c>
      <c r="G53" s="13">
        <f t="shared" si="1"/>
        <v>9491405.9699999988</v>
      </c>
      <c r="H53" s="18">
        <v>0</v>
      </c>
    </row>
    <row r="54" spans="1:8" x14ac:dyDescent="0.2">
      <c r="A54" s="19" t="s">
        <v>101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102</v>
      </c>
      <c r="B55" s="5">
        <v>0</v>
      </c>
      <c r="C55" s="5">
        <v>11150653.119999999</v>
      </c>
      <c r="D55" s="5">
        <f t="shared" si="0"/>
        <v>11150653.119999999</v>
      </c>
      <c r="E55" s="5">
        <v>1659247.15</v>
      </c>
      <c r="F55" s="5">
        <v>0</v>
      </c>
      <c r="G55" s="5">
        <f t="shared" si="1"/>
        <v>9491405.9699999988</v>
      </c>
      <c r="H55" s="9">
        <v>6200</v>
      </c>
    </row>
    <row r="56" spans="1:8" x14ac:dyDescent="0.2">
      <c r="A56" s="19" t="s">
        <v>103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127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104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105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106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107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108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109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110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128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62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111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112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113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114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115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116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117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51</v>
      </c>
      <c r="B77" s="15">
        <f t="shared" ref="B77:G77" si="4">SUM(B5+B13+B23+B33+B43+B53+B57+B65+B69)</f>
        <v>49927424.280000009</v>
      </c>
      <c r="C77" s="15">
        <f t="shared" si="4"/>
        <v>70669759.100000009</v>
      </c>
      <c r="D77" s="15">
        <f t="shared" si="4"/>
        <v>120597183.38000001</v>
      </c>
      <c r="E77" s="15">
        <f t="shared" si="4"/>
        <v>43683807.130000003</v>
      </c>
      <c r="F77" s="15">
        <f t="shared" si="4"/>
        <v>38172995.920000009</v>
      </c>
      <c r="G77" s="15">
        <f t="shared" si="4"/>
        <v>76913376.25</v>
      </c>
    </row>
    <row r="79" spans="1:8" x14ac:dyDescent="0.2">
      <c r="A79" s="1" t="s">
        <v>121</v>
      </c>
    </row>
    <row r="81" spans="1:4" x14ac:dyDescent="0.2">
      <c r="A81" s="41"/>
      <c r="B81" s="42"/>
      <c r="C81" s="42"/>
      <c r="D81" s="43"/>
    </row>
    <row r="82" spans="1:4" x14ac:dyDescent="0.2">
      <c r="A82" s="42"/>
      <c r="B82" s="42"/>
      <c r="C82" s="42"/>
      <c r="D82" s="42"/>
    </row>
    <row r="83" spans="1:4" x14ac:dyDescent="0.2">
      <c r="A83" s="42"/>
      <c r="B83" s="42"/>
      <c r="C83" s="42"/>
      <c r="D83" s="42"/>
    </row>
    <row r="84" spans="1:4" x14ac:dyDescent="0.2">
      <c r="A84" s="42"/>
      <c r="B84" s="42"/>
      <c r="C84" s="42"/>
      <c r="D84" s="42"/>
    </row>
    <row r="85" spans="1:4" x14ac:dyDescent="0.2">
      <c r="A85" s="42"/>
      <c r="B85" s="42"/>
      <c r="C85" s="42"/>
      <c r="D85" s="42"/>
    </row>
    <row r="86" spans="1:4" x14ac:dyDescent="0.2">
      <c r="A86" s="42"/>
      <c r="B86" s="42"/>
      <c r="C86" s="42"/>
      <c r="D86" s="42"/>
    </row>
    <row r="87" spans="1:4" x14ac:dyDescent="0.2">
      <c r="A87" s="42"/>
      <c r="B87" s="42"/>
      <c r="C87" s="42"/>
      <c r="D87" s="42"/>
    </row>
    <row r="88" spans="1:4" x14ac:dyDescent="0.2">
      <c r="A88" s="42"/>
      <c r="B88" s="42"/>
      <c r="C88" s="42"/>
      <c r="D88" s="42"/>
    </row>
    <row r="89" spans="1:4" x14ac:dyDescent="0.2">
      <c r="A89" s="42"/>
      <c r="B89" s="42"/>
      <c r="C89" s="42"/>
      <c r="D89" s="42"/>
    </row>
    <row r="90" spans="1:4" x14ac:dyDescent="0.2">
      <c r="A90" s="42"/>
      <c r="B90" s="42"/>
      <c r="C90" s="42"/>
      <c r="D90" s="42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zoomScaleNormal="100" workbookViewId="0">
      <selection activeCell="A18" sqref="A18:G28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48" t="s">
        <v>131</v>
      </c>
      <c r="B1" s="44"/>
      <c r="C1" s="44"/>
      <c r="D1" s="44"/>
      <c r="E1" s="44"/>
      <c r="F1" s="44"/>
      <c r="G1" s="45"/>
    </row>
    <row r="2" spans="1:7" x14ac:dyDescent="0.2">
      <c r="A2" s="31"/>
      <c r="B2" s="28"/>
      <c r="C2" s="29"/>
      <c r="D2" s="26" t="s">
        <v>58</v>
      </c>
      <c r="E2" s="29"/>
      <c r="F2" s="30"/>
      <c r="G2" s="46" t="s">
        <v>57</v>
      </c>
    </row>
    <row r="3" spans="1:7" ht="24.9" customHeight="1" x14ac:dyDescent="0.2">
      <c r="A3" s="27" t="s">
        <v>52</v>
      </c>
      <c r="B3" s="2" t="s">
        <v>53</v>
      </c>
      <c r="C3" s="2" t="s">
        <v>118</v>
      </c>
      <c r="D3" s="2" t="s">
        <v>54</v>
      </c>
      <c r="E3" s="2" t="s">
        <v>55</v>
      </c>
      <c r="F3" s="2" t="s">
        <v>56</v>
      </c>
      <c r="G3" s="47"/>
    </row>
    <row r="4" spans="1:7" x14ac:dyDescent="0.2">
      <c r="A4" s="32"/>
      <c r="B4" s="3">
        <v>1</v>
      </c>
      <c r="C4" s="3">
        <v>2</v>
      </c>
      <c r="D4" s="3" t="s">
        <v>119</v>
      </c>
      <c r="E4" s="3">
        <v>4</v>
      </c>
      <c r="F4" s="3">
        <v>5</v>
      </c>
      <c r="G4" s="3" t="s">
        <v>120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49358225.68</v>
      </c>
      <c r="C6" s="5">
        <v>56164846.740000002</v>
      </c>
      <c r="D6" s="5">
        <f>B6+C6</f>
        <v>105523072.42</v>
      </c>
      <c r="E6" s="5">
        <v>40574420.740000002</v>
      </c>
      <c r="F6" s="5">
        <v>36722856.68</v>
      </c>
      <c r="G6" s="5">
        <f>D6-E6</f>
        <v>64948651.68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569198.6</v>
      </c>
      <c r="C8" s="5">
        <v>14504912.359999999</v>
      </c>
      <c r="D8" s="5">
        <f>B8+C8</f>
        <v>15074110.959999999</v>
      </c>
      <c r="E8" s="5">
        <v>3109386.39</v>
      </c>
      <c r="F8" s="5">
        <v>1450139.24</v>
      </c>
      <c r="G8" s="5">
        <f>D8-E8</f>
        <v>11964724.569999998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51</v>
      </c>
      <c r="B16" s="15">
        <f t="shared" ref="B16:G16" si="0">SUM(B6+B8+B10+B12+B14)</f>
        <v>49927424.280000001</v>
      </c>
      <c r="C16" s="15">
        <f t="shared" si="0"/>
        <v>70669759.099999994</v>
      </c>
      <c r="D16" s="15">
        <f t="shared" si="0"/>
        <v>120597183.38</v>
      </c>
      <c r="E16" s="15">
        <f t="shared" si="0"/>
        <v>43683807.130000003</v>
      </c>
      <c r="F16" s="15">
        <f t="shared" si="0"/>
        <v>38172995.920000002</v>
      </c>
      <c r="G16" s="15">
        <f t="shared" si="0"/>
        <v>76913376.25</v>
      </c>
    </row>
    <row r="18" spans="1:4" x14ac:dyDescent="0.2">
      <c r="A18" s="1" t="s">
        <v>121</v>
      </c>
    </row>
    <row r="20" spans="1:4" x14ac:dyDescent="0.2">
      <c r="A20" s="41"/>
      <c r="B20" s="42"/>
      <c r="C20" s="42"/>
      <c r="D20" s="43"/>
    </row>
    <row r="21" spans="1:4" x14ac:dyDescent="0.2">
      <c r="A21" s="42"/>
      <c r="B21" s="42"/>
      <c r="C21" s="42"/>
      <c r="D21" s="42"/>
    </row>
    <row r="22" spans="1:4" x14ac:dyDescent="0.2">
      <c r="A22" s="42"/>
      <c r="B22" s="42"/>
      <c r="C22" s="42"/>
      <c r="D22" s="42"/>
    </row>
    <row r="23" spans="1:4" x14ac:dyDescent="0.2">
      <c r="A23" s="42"/>
      <c r="B23" s="42"/>
      <c r="C23" s="42"/>
      <c r="D23" s="42"/>
    </row>
    <row r="24" spans="1:4" x14ac:dyDescent="0.2">
      <c r="A24" s="42"/>
      <c r="B24" s="42"/>
      <c r="C24" s="42"/>
      <c r="D24" s="42"/>
    </row>
    <row r="25" spans="1:4" x14ac:dyDescent="0.2">
      <c r="A25" s="42"/>
      <c r="B25" s="42"/>
      <c r="C25" s="42"/>
      <c r="D25" s="42"/>
    </row>
    <row r="26" spans="1:4" x14ac:dyDescent="0.2">
      <c r="A26" s="42"/>
      <c r="B26" s="42"/>
      <c r="C26" s="42"/>
      <c r="D26" s="42"/>
    </row>
    <row r="27" spans="1:4" x14ac:dyDescent="0.2">
      <c r="A27" s="42"/>
      <c r="B27" s="42"/>
      <c r="C27" s="42"/>
      <c r="D27" s="42"/>
    </row>
    <row r="28" spans="1:4" x14ac:dyDescent="0.2">
      <c r="A28" s="42"/>
      <c r="B28" s="42"/>
      <c r="C28" s="42"/>
      <c r="D28" s="42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showGridLines="0" topLeftCell="A32" workbookViewId="0">
      <selection activeCell="A53" sqref="A53:G63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45" customHeight="1" x14ac:dyDescent="0.2">
      <c r="A1" s="49" t="s">
        <v>138</v>
      </c>
      <c r="B1" s="50"/>
      <c r="C1" s="50"/>
      <c r="D1" s="50"/>
      <c r="E1" s="50"/>
      <c r="F1" s="50"/>
      <c r="G1" s="51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58</v>
      </c>
      <c r="E3" s="29"/>
      <c r="F3" s="30"/>
      <c r="G3" s="46" t="s">
        <v>57</v>
      </c>
    </row>
    <row r="4" spans="1:7" ht="24.9" customHeight="1" x14ac:dyDescent="0.2">
      <c r="A4" s="27" t="s">
        <v>52</v>
      </c>
      <c r="B4" s="2" t="s">
        <v>53</v>
      </c>
      <c r="C4" s="2" t="s">
        <v>118</v>
      </c>
      <c r="D4" s="2" t="s">
        <v>54</v>
      </c>
      <c r="E4" s="2" t="s">
        <v>55</v>
      </c>
      <c r="F4" s="2" t="s">
        <v>56</v>
      </c>
      <c r="G4" s="47"/>
    </row>
    <row r="5" spans="1:7" x14ac:dyDescent="0.2">
      <c r="A5" s="32"/>
      <c r="B5" s="3">
        <v>1</v>
      </c>
      <c r="C5" s="3">
        <v>2</v>
      </c>
      <c r="D5" s="3" t="s">
        <v>119</v>
      </c>
      <c r="E5" s="3">
        <v>4</v>
      </c>
      <c r="F5" s="3">
        <v>5</v>
      </c>
      <c r="G5" s="3" t="s">
        <v>120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132</v>
      </c>
      <c r="B7" s="5">
        <v>5219908.08</v>
      </c>
      <c r="C7" s="5">
        <v>11207126.689999999</v>
      </c>
      <c r="D7" s="5">
        <f>B7+C7</f>
        <v>16427034.77</v>
      </c>
      <c r="E7" s="5">
        <v>3693149.63</v>
      </c>
      <c r="F7" s="5">
        <v>1992062.48</v>
      </c>
      <c r="G7" s="5">
        <f>D7-E7</f>
        <v>12733885.140000001</v>
      </c>
    </row>
    <row r="8" spans="1:7" x14ac:dyDescent="0.2">
      <c r="A8" s="22" t="s">
        <v>133</v>
      </c>
      <c r="B8" s="5">
        <v>15280352.98</v>
      </c>
      <c r="C8" s="5">
        <v>976070.77</v>
      </c>
      <c r="D8" s="5">
        <f t="shared" ref="D8:D13" si="0">B8+C8</f>
        <v>16256423.75</v>
      </c>
      <c r="E8" s="5">
        <v>5502274.8200000003</v>
      </c>
      <c r="F8" s="5">
        <v>4365621.93</v>
      </c>
      <c r="G8" s="5">
        <f t="shared" ref="G8:G13" si="1">D8-E8</f>
        <v>10754148.93</v>
      </c>
    </row>
    <row r="9" spans="1:7" x14ac:dyDescent="0.2">
      <c r="A9" s="22" t="s">
        <v>134</v>
      </c>
      <c r="B9" s="5">
        <v>25566885.280000001</v>
      </c>
      <c r="C9" s="5">
        <v>53635517.490000002</v>
      </c>
      <c r="D9" s="5">
        <f t="shared" si="0"/>
        <v>79202402.770000011</v>
      </c>
      <c r="E9" s="5">
        <v>31545820.969999999</v>
      </c>
      <c r="F9" s="5">
        <v>29028547.879999999</v>
      </c>
      <c r="G9" s="5">
        <f t="shared" si="1"/>
        <v>47656581.800000012</v>
      </c>
    </row>
    <row r="10" spans="1:7" x14ac:dyDescent="0.2">
      <c r="A10" s="22" t="s">
        <v>135</v>
      </c>
      <c r="B10" s="5">
        <v>3392337.28</v>
      </c>
      <c r="C10" s="5">
        <v>33710.720000000001</v>
      </c>
      <c r="D10" s="5">
        <f t="shared" si="0"/>
        <v>3426048</v>
      </c>
      <c r="E10" s="5">
        <v>1030505.14</v>
      </c>
      <c r="F10" s="5">
        <v>1030505.14</v>
      </c>
      <c r="G10" s="5">
        <f t="shared" si="1"/>
        <v>2395542.86</v>
      </c>
    </row>
    <row r="11" spans="1:7" x14ac:dyDescent="0.2">
      <c r="A11" s="22" t="s">
        <v>136</v>
      </c>
      <c r="B11" s="5">
        <v>467940.66</v>
      </c>
      <c r="C11" s="5">
        <v>0</v>
      </c>
      <c r="D11" s="5">
        <f t="shared" si="0"/>
        <v>467940.66</v>
      </c>
      <c r="E11" s="5">
        <v>204164.05</v>
      </c>
      <c r="F11" s="5">
        <v>192764.05</v>
      </c>
      <c r="G11" s="5">
        <f t="shared" si="1"/>
        <v>263776.61</v>
      </c>
    </row>
    <row r="12" spans="1:7" x14ac:dyDescent="0.2">
      <c r="A12" s="22" t="s">
        <v>137</v>
      </c>
      <c r="B12" s="5">
        <v>0</v>
      </c>
      <c r="C12" s="5">
        <v>4817333.43</v>
      </c>
      <c r="D12" s="5">
        <f t="shared" si="0"/>
        <v>4817333.43</v>
      </c>
      <c r="E12" s="5">
        <v>1707892.52</v>
      </c>
      <c r="F12" s="5">
        <v>1563494.44</v>
      </c>
      <c r="G12" s="5">
        <f t="shared" si="1"/>
        <v>3109440.9099999997</v>
      </c>
    </row>
    <row r="13" spans="1:7" x14ac:dyDescent="0.2">
      <c r="A13" s="22" t="s">
        <v>50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51</v>
      </c>
      <c r="B15" s="16">
        <f t="shared" ref="B15:G15" si="2">SUM(B7:B14)</f>
        <v>49927424.280000001</v>
      </c>
      <c r="C15" s="16">
        <f t="shared" si="2"/>
        <v>70669759.099999994</v>
      </c>
      <c r="D15" s="16">
        <f t="shared" si="2"/>
        <v>120597183.38</v>
      </c>
      <c r="E15" s="16">
        <f t="shared" si="2"/>
        <v>43683807.130000003</v>
      </c>
      <c r="F15" s="16">
        <f t="shared" si="2"/>
        <v>38172995.919999994</v>
      </c>
      <c r="G15" s="16">
        <f t="shared" si="2"/>
        <v>76913376.25</v>
      </c>
    </row>
    <row r="18" spans="1:7" ht="45" customHeight="1" x14ac:dyDescent="0.2">
      <c r="A18" s="49" t="s">
        <v>139</v>
      </c>
      <c r="B18" s="50"/>
      <c r="C18" s="50"/>
      <c r="D18" s="50"/>
      <c r="E18" s="50"/>
      <c r="F18" s="50"/>
      <c r="G18" s="51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40" t="s">
        <v>58</v>
      </c>
      <c r="E20" s="29"/>
      <c r="F20" s="30"/>
      <c r="G20" s="46" t="s">
        <v>57</v>
      </c>
    </row>
    <row r="21" spans="1:7" ht="20.399999999999999" x14ac:dyDescent="0.2">
      <c r="A21" s="27" t="s">
        <v>52</v>
      </c>
      <c r="B21" s="2" t="s">
        <v>53</v>
      </c>
      <c r="C21" s="2" t="s">
        <v>118</v>
      </c>
      <c r="D21" s="2" t="s">
        <v>54</v>
      </c>
      <c r="E21" s="2" t="s">
        <v>55</v>
      </c>
      <c r="F21" s="2" t="s">
        <v>56</v>
      </c>
      <c r="G21" s="47"/>
    </row>
    <row r="22" spans="1:7" x14ac:dyDescent="0.2">
      <c r="A22" s="32"/>
      <c r="B22" s="3">
        <v>1</v>
      </c>
      <c r="C22" s="3">
        <v>2</v>
      </c>
      <c r="D22" s="3" t="s">
        <v>119</v>
      </c>
      <c r="E22" s="3">
        <v>4</v>
      </c>
      <c r="F22" s="3">
        <v>5</v>
      </c>
      <c r="G22" s="3" t="s">
        <v>120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122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51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8" t="s">
        <v>140</v>
      </c>
      <c r="B32" s="44"/>
      <c r="C32" s="44"/>
      <c r="D32" s="44"/>
      <c r="E32" s="44"/>
      <c r="F32" s="44"/>
      <c r="G32" s="45"/>
    </row>
    <row r="33" spans="1:7" x14ac:dyDescent="0.2">
      <c r="A33" s="31"/>
      <c r="B33" s="28"/>
      <c r="C33" s="29"/>
      <c r="D33" s="40" t="s">
        <v>58</v>
      </c>
      <c r="E33" s="29"/>
      <c r="F33" s="30"/>
      <c r="G33" s="46" t="s">
        <v>57</v>
      </c>
    </row>
    <row r="34" spans="1:7" ht="20.399999999999999" x14ac:dyDescent="0.2">
      <c r="A34" s="27" t="s">
        <v>52</v>
      </c>
      <c r="B34" s="2" t="s">
        <v>53</v>
      </c>
      <c r="C34" s="2" t="s">
        <v>118</v>
      </c>
      <c r="D34" s="2" t="s">
        <v>54</v>
      </c>
      <c r="E34" s="2" t="s">
        <v>55</v>
      </c>
      <c r="F34" s="2" t="s">
        <v>56</v>
      </c>
      <c r="G34" s="47"/>
    </row>
    <row r="35" spans="1:7" x14ac:dyDescent="0.2">
      <c r="A35" s="32"/>
      <c r="B35" s="3">
        <v>1</v>
      </c>
      <c r="C35" s="3">
        <v>2</v>
      </c>
      <c r="D35" s="3" t="s">
        <v>119</v>
      </c>
      <c r="E35" s="3">
        <v>4</v>
      </c>
      <c r="F35" s="3">
        <v>5</v>
      </c>
      <c r="G35" s="3" t="s">
        <v>120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49927424.280000001</v>
      </c>
      <c r="C37" s="5">
        <v>70669759.099999994</v>
      </c>
      <c r="D37" s="5">
        <f t="shared" ref="D37:D49" si="6">B37+C37</f>
        <v>120597183.38</v>
      </c>
      <c r="E37" s="5">
        <v>43683807.130000003</v>
      </c>
      <c r="F37" s="5">
        <v>38172995.920000002</v>
      </c>
      <c r="G37" s="5">
        <f t="shared" ref="G37:G49" si="7">D37-E37</f>
        <v>76913376.25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ht="20.399999999999999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0.399999999999999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129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51</v>
      </c>
      <c r="B51" s="16">
        <f t="shared" ref="B51:G51" si="8">SUM(B37:B49)</f>
        <v>49927424.280000001</v>
      </c>
      <c r="C51" s="16">
        <f t="shared" si="8"/>
        <v>70669759.099999994</v>
      </c>
      <c r="D51" s="16">
        <f t="shared" si="8"/>
        <v>120597183.38</v>
      </c>
      <c r="E51" s="16">
        <f t="shared" si="8"/>
        <v>43683807.130000003</v>
      </c>
      <c r="F51" s="16">
        <f t="shared" si="8"/>
        <v>38172995.920000002</v>
      </c>
      <c r="G51" s="16">
        <f t="shared" si="8"/>
        <v>76913376.25</v>
      </c>
    </row>
    <row r="53" spans="1:7" x14ac:dyDescent="0.2">
      <c r="A53" s="1" t="s">
        <v>121</v>
      </c>
    </row>
    <row r="55" spans="1:7" x14ac:dyDescent="0.2">
      <c r="A55" s="41"/>
      <c r="B55" s="42"/>
      <c r="C55" s="42"/>
      <c r="D55" s="43"/>
    </row>
    <row r="56" spans="1:7" x14ac:dyDescent="0.2">
      <c r="A56" s="42"/>
      <c r="B56" s="42"/>
      <c r="C56" s="42"/>
      <c r="D56" s="42"/>
    </row>
    <row r="57" spans="1:7" x14ac:dyDescent="0.2">
      <c r="A57" s="42"/>
      <c r="B57" s="42"/>
      <c r="C57" s="42"/>
      <c r="D57" s="42"/>
    </row>
    <row r="58" spans="1:7" x14ac:dyDescent="0.2">
      <c r="A58" s="42"/>
      <c r="B58" s="42"/>
      <c r="C58" s="42"/>
      <c r="D58" s="42"/>
    </row>
    <row r="59" spans="1:7" x14ac:dyDescent="0.2">
      <c r="A59" s="42"/>
      <c r="B59" s="42"/>
      <c r="C59" s="42"/>
      <c r="D59" s="42"/>
    </row>
    <row r="60" spans="1:7" x14ac:dyDescent="0.2">
      <c r="A60" s="42"/>
      <c r="B60" s="42"/>
      <c r="C60" s="42"/>
      <c r="D60" s="42"/>
    </row>
    <row r="61" spans="1:7" x14ac:dyDescent="0.2">
      <c r="A61" s="42"/>
      <c r="B61" s="42"/>
      <c r="C61" s="42"/>
      <c r="D61" s="42"/>
    </row>
    <row r="62" spans="1:7" x14ac:dyDescent="0.2">
      <c r="A62" s="42"/>
      <c r="B62" s="42"/>
      <c r="C62" s="42"/>
      <c r="D62" s="42"/>
    </row>
    <row r="63" spans="1:7" x14ac:dyDescent="0.2">
      <c r="A63" s="42"/>
      <c r="B63" s="42"/>
      <c r="C63" s="42"/>
      <c r="D63" s="42"/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workbookViewId="0">
      <selection activeCell="A58" sqref="A58"/>
    </sheetView>
  </sheetViews>
  <sheetFormatPr baseColWidth="10" defaultColWidth="12" defaultRowHeight="10.199999999999999" x14ac:dyDescent="0.2"/>
  <cols>
    <col min="1" max="1" width="79" style="1" customWidth="1"/>
    <col min="2" max="7" width="18.28515625" style="1" customWidth="1"/>
    <col min="8" max="16384" width="12" style="1"/>
  </cols>
  <sheetData>
    <row r="1" spans="1:7" ht="50.1" customHeight="1" x14ac:dyDescent="0.2">
      <c r="A1" s="48" t="s">
        <v>141</v>
      </c>
      <c r="B1" s="44"/>
      <c r="C1" s="44"/>
      <c r="D1" s="44"/>
      <c r="E1" s="44"/>
      <c r="F1" s="44"/>
      <c r="G1" s="45"/>
    </row>
    <row r="2" spans="1:7" x14ac:dyDescent="0.2">
      <c r="A2" s="31"/>
      <c r="B2" s="28"/>
      <c r="C2" s="29"/>
      <c r="D2" s="26" t="s">
        <v>58</v>
      </c>
      <c r="E2" s="29"/>
      <c r="F2" s="30"/>
      <c r="G2" s="46" t="s">
        <v>57</v>
      </c>
    </row>
    <row r="3" spans="1:7" ht="24.9" customHeight="1" x14ac:dyDescent="0.2">
      <c r="A3" s="27" t="s">
        <v>52</v>
      </c>
      <c r="B3" s="2" t="s">
        <v>53</v>
      </c>
      <c r="C3" s="2" t="s">
        <v>118</v>
      </c>
      <c r="D3" s="2" t="s">
        <v>54</v>
      </c>
      <c r="E3" s="2" t="s">
        <v>55</v>
      </c>
      <c r="F3" s="2" t="s">
        <v>56</v>
      </c>
      <c r="G3" s="47"/>
    </row>
    <row r="4" spans="1:7" x14ac:dyDescent="0.2">
      <c r="A4" s="32"/>
      <c r="B4" s="3">
        <v>1</v>
      </c>
      <c r="C4" s="3">
        <v>2</v>
      </c>
      <c r="D4" s="3" t="s">
        <v>119</v>
      </c>
      <c r="E4" s="3">
        <v>4</v>
      </c>
      <c r="F4" s="3">
        <v>5</v>
      </c>
      <c r="G4" s="3" t="s">
        <v>120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467940.66</v>
      </c>
      <c r="C6" s="13">
        <f t="shared" si="0"/>
        <v>0</v>
      </c>
      <c r="D6" s="13">
        <f t="shared" si="0"/>
        <v>467940.66</v>
      </c>
      <c r="E6" s="13">
        <f t="shared" si="0"/>
        <v>204164.05</v>
      </c>
      <c r="F6" s="13">
        <f t="shared" si="0"/>
        <v>192764.05</v>
      </c>
      <c r="G6" s="13">
        <f t="shared" si="0"/>
        <v>263776.61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123</v>
      </c>
      <c r="B9" s="5">
        <v>467940.66</v>
      </c>
      <c r="C9" s="5">
        <v>0</v>
      </c>
      <c r="D9" s="5">
        <f t="shared" si="1"/>
        <v>467940.66</v>
      </c>
      <c r="E9" s="5">
        <v>204164.05</v>
      </c>
      <c r="F9" s="5">
        <v>192764.05</v>
      </c>
      <c r="G9" s="5">
        <f t="shared" si="2"/>
        <v>263776.61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49459483.619999997</v>
      </c>
      <c r="C16" s="13">
        <f t="shared" si="3"/>
        <v>70669759.099999994</v>
      </c>
      <c r="D16" s="13">
        <f t="shared" si="3"/>
        <v>120129242.72</v>
      </c>
      <c r="E16" s="13">
        <f t="shared" si="3"/>
        <v>43479643.079999998</v>
      </c>
      <c r="F16" s="13">
        <f t="shared" si="3"/>
        <v>37980231.869999997</v>
      </c>
      <c r="G16" s="13">
        <f t="shared" si="3"/>
        <v>76649599.640000001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49459483.619999997</v>
      </c>
      <c r="C21" s="5">
        <v>70669759.099999994</v>
      </c>
      <c r="D21" s="5">
        <f t="shared" si="5"/>
        <v>120129242.72</v>
      </c>
      <c r="E21" s="5">
        <v>43479643.079999998</v>
      </c>
      <c r="F21" s="5">
        <v>37980231.869999997</v>
      </c>
      <c r="G21" s="5">
        <f t="shared" si="4"/>
        <v>76649599.640000001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51</v>
      </c>
      <c r="B42" s="16">
        <f t="shared" ref="B42:G42" si="12">SUM(B36+B25+B16+B6)</f>
        <v>49927424.279999994</v>
      </c>
      <c r="C42" s="16">
        <f t="shared" si="12"/>
        <v>70669759.099999994</v>
      </c>
      <c r="D42" s="16">
        <f t="shared" si="12"/>
        <v>120597183.38</v>
      </c>
      <c r="E42" s="16">
        <f t="shared" si="12"/>
        <v>43683807.129999995</v>
      </c>
      <c r="F42" s="16">
        <f t="shared" si="12"/>
        <v>38172995.919999994</v>
      </c>
      <c r="G42" s="16">
        <f t="shared" si="12"/>
        <v>76913376.25</v>
      </c>
    </row>
    <row r="44" spans="1:7" x14ac:dyDescent="0.2">
      <c r="A44" s="1" t="s">
        <v>121</v>
      </c>
    </row>
    <row r="46" spans="1:7" x14ac:dyDescent="0.2">
      <c r="A46" s="41"/>
      <c r="B46" s="42"/>
      <c r="C46" s="42"/>
      <c r="D46" s="43"/>
    </row>
    <row r="47" spans="1:7" x14ac:dyDescent="0.2">
      <c r="A47" s="42"/>
      <c r="B47" s="42"/>
      <c r="C47" s="42"/>
      <c r="D47" s="42"/>
    </row>
    <row r="48" spans="1:7" x14ac:dyDescent="0.2">
      <c r="A48" s="42"/>
      <c r="B48" s="42"/>
      <c r="C48" s="42"/>
      <c r="D48" s="42"/>
    </row>
    <row r="49" spans="1:4" x14ac:dyDescent="0.2">
      <c r="A49" s="42"/>
      <c r="B49" s="42"/>
      <c r="C49" s="42"/>
      <c r="D49" s="42"/>
    </row>
    <row r="50" spans="1:4" x14ac:dyDescent="0.2">
      <c r="A50" s="42"/>
      <c r="B50" s="42"/>
      <c r="C50" s="42"/>
      <c r="D50" s="42"/>
    </row>
    <row r="51" spans="1:4" x14ac:dyDescent="0.2">
      <c r="A51" s="42"/>
      <c r="B51" s="42"/>
      <c r="C51" s="42"/>
      <c r="D51" s="42"/>
    </row>
    <row r="52" spans="1:4" x14ac:dyDescent="0.2">
      <c r="A52" s="42"/>
      <c r="B52" s="42"/>
      <c r="C52" s="42"/>
      <c r="D52" s="42"/>
    </row>
    <row r="53" spans="1:4" x14ac:dyDescent="0.2">
      <c r="A53" s="42"/>
      <c r="B53" s="42"/>
      <c r="C53" s="42"/>
      <c r="D53" s="42"/>
    </row>
    <row r="54" spans="1:4" x14ac:dyDescent="0.2">
      <c r="A54" s="42"/>
      <c r="B54" s="42"/>
      <c r="C54" s="42"/>
      <c r="D54" s="42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FRANK</cp:lastModifiedBy>
  <cp:lastPrinted>2018-07-14T22:21:14Z</cp:lastPrinted>
  <dcterms:created xsi:type="dcterms:W3CDTF">2014-02-10T03:37:14Z</dcterms:created>
  <dcterms:modified xsi:type="dcterms:W3CDTF">2024-07-30T16:50:59Z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