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-108" yWindow="-108" windowWidth="23256" windowHeight="12456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<sst xmlns="http://schemas.openxmlformats.org/spreadsheetml/2006/main" count="859" uniqueCount="603">
  <si>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</si>
  <si>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</si>
  <si>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</si>
  <si>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</si>
  <si>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</si>
  <si>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</si>
  <si>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</si>
  <si>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</si>
  <si>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</si>
  <si>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</si>
  <si>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</si>
  <si>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</si>
  <si>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</si>
  <si>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</si>
  <si>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</si>
  <si>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</si>
  <si>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</si>
  <si>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</si>
  <si>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</si>
  <si>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</si>
  <si>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</si>
  <si>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</si>
  <si>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</si>
  <si>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</si>
  <si>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</si>
  <si>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</si>
  <si>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</si>
  <si>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</si>
  <si>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</si>
  <si>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</si>
  <si>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</si>
  <si>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</si>
  <si>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</si>
  <si>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</si>
  <si>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</si>
  <si>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</si>
  <si>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</si>
  <si>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</si>
  <si>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</si>
  <si>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</si>
  <si>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</si>
  <si>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</si>
  <si>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</si>
  <si>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</si>
  <si>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</si>
  <si>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</si>
  <si>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</si>
  <si>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</si>
  <si>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</si>
  <si>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</si>
  <si>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</si>
  <si>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</si>
  <si>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</si>
  <si>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</si>
  <si>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</si>
  <si>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</si>
  <si>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</si>
  <si>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</si>
  <si>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</si>
  <si>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</si>
  <si>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</si>
  <si>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</si>
  <si>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</si>
  <si>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</si>
  <si>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</si>
  <si>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</si>
  <si>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</si>
  <si>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</si>
  <si>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</si>
  <si>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</si>
  <si>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</si>
  <si>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</si>
  <si>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</si>
  <si>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</si>
  <si>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</si>
  <si>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</si>
  <si>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</si>
  <si>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</si>
  <si>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</si>
  <si>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</si>
  <si>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</si>
  <si>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</si>
  <si>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</si>
  <si>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</si>
  <si>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</si>
  <si>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</si>
  <si>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</si>
  <si>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</si>
  <si>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</si>
  <si>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</si>
  <si>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</si>
  <si>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</si>
  <si>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</si>
  <si>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</si>
  <si>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</si>
  <si>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</si>
  <si>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</si>
  <si>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</si>
  <si>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</si>
  <si>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</si>
  <si>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</si>
  <si>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</si>
  <si>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</si>
  <si>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</si>
  <si>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</si>
  <si>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</si>
  <si>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</si>
  <si>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</si>
  <si>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</si>
  <si>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</si>
  <si>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</si>
  <si>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</si>
  <si>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</si>
  <si>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</si>
  <si>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</si>
  <si>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</si>
  <si>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</si>
  <si>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</si>
  <si>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</si>
  <si>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</si>
  <si>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</si>
  <si>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</si>
  <si>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</si>
  <si>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</si>
  <si>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</si>
  <si>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</si>
  <si>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</si>
  <si>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</si>
  <si>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</si>
  <si>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</si>
  <si>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</si>
  <si>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</si>
  <si>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</si>
  <si>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</si>
  <si>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</si>
  <si>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</si>
  <si>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</si>
  <si>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</si>
  <si>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</si>
  <si>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</si>
  <si>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</si>
  <si>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</si>
  <si>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</si>
  <si>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</si>
  <si>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</si>
  <si>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</si>
  <si>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</si>
  <si>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</si>
  <si>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</si>
  <si>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</si>
  <si>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</si>
  <si>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</si>
  <si>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</si>
  <si>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</si>
  <si>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</si>
  <si>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</si>
  <si>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</si>
  <si>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</si>
  <si>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</si>
  <si>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</si>
  <si>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</si>
  <si>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</si>
  <si>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</si>
  <si>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</si>
  <si>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</si>
  <si>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</si>
  <si>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</si>
  <si>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</si>
  <si>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</si>
  <si>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</si>
  <si>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</si>
  <si>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</si>
  <si>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</si>
  <si>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</si>
  <si>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</si>
  <si>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</si>
  <si>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</si>
  <si>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</si>
  <si>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</si>
  <si>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</si>
  <si>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</si>
  <si>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</si>
  <si>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</si>
  <si>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</si>
  <si>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</si>
  <si>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</si>
  <si>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</si>
  <si>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</si>
  <si>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</si>
  <si>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</si>
  <si>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</si>
  <si>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</si>
  <si>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</si>
  <si>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</si>
  <si>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</si>
  <si>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</si>
  <si>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</si>
  <si>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</si>
  <si>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</si>
  <si>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</si>
  <si>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</si>
  <si>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</si>
  <si>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</si>
  <si>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</si>
  <si>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</si>
  <si>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</si>
  <si>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</si>
  <si>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</si>
  <si>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</si>
  <si>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</si>
  <si>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</si>
  <si>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</si>
  <si>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</si>
  <si>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</si>
  <si>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</si>
  <si>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</si>
  <si>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</si>
  <si>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</si>
  <si>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</si>
  <si>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</si>
  <si>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</si>
  <si>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</si>
  <si>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</si>
  <si>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</si>
  <si>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</si>
  <si>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</si>
  <si>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</si>
  <si>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</si>
  <si>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</si>
  <si>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</si>
  <si>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</si>
  <si>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</si>
  <si>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</si>
  <si>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</si>
  <si>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</si>
  <si>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</si>
  <si>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</si>
  <si>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</si>
  <si>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</si>
  <si>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</si>
  <si>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</si>
  <si>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</si>
  <si>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</si>
  <si>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</si>
  <si>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</si>
  <si>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</si>
  <si>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</si>
  <si>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</si>
  <si>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</si>
  <si>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</si>
  <si>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</si>
  <si>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</si>
  <si>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</si>
  <si>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</si>
  <si>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</si>
  <si>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</si>
  <si>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</si>
  <si>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</si>
  <si>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</si>
  <si>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</si>
  <si>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</si>
  <si>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</si>
  <si>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</si>
  <si>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</si>
  <si>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</si>
  <si>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</si>
  <si>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</si>
  <si>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</si>
  <si>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</si>
  <si>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</si>
  <si>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</si>
  <si>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</si>
  <si>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</si>
  <si>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</si>
  <si>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</si>
  <si>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</si>
  <si>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</si>
  <si>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</si>
  <si>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</si>
  <si>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</si>
  <si>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</si>
  <si>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</si>
  <si>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</si>
  <si>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</si>
  <si>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</si>
  <si>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</si>
  <si>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</si>
  <si>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</si>
  <si>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</si>
  <si>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</si>
  <si>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</si>
  <si>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</si>
  <si>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</si>
  <si>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</si>
  <si>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</si>
  <si>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</si>
  <si>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</si>
  <si>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</si>
  <si>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</si>
  <si>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</si>
  <si>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</si>
  <si>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</si>
  <si>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</si>
  <si>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</si>
  <si>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</si>
  <si>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</si>
  <si>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</si>
  <si>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</si>
  <si>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</si>
  <si>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</si>
  <si>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</si>
  <si>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</si>
  <si>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</si>
  <si>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</si>
  <si>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</si>
  <si>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</si>
  <si>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</si>
  <si>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</si>
  <si>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</si>
  <si>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</si>
  <si>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</si>
  <si>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</si>
  <si>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</si>
  <si>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</si>
  <si>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</si>
  <si>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</si>
  <si>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</si>
  <si>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</si>
  <si>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</si>
  <si>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</si>
  <si>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</si>
  <si>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</si>
  <si>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</si>
  <si>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</si>
  <si>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</si>
  <si>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</si>
  <si>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</si>
  <si>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</si>
  <si>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</si>
  <si>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</si>
  <si>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</si>
  <si>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</si>
  <si>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</si>
  <si>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</si>
  <si>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</si>
  <si>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</si>
  <si>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</si>
  <si>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</si>
  <si>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</si>
  <si>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</si>
  <si>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</si>
  <si>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</si>
  <si>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</si>
  <si>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</si>
  <si>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</si>
  <si>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</si>
  <si>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</si>
  <si>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</si>
  <si>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</si>
  <si>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</si>
  <si>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</si>
  <si>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</si>
  <si>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</si>
  <si>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</si>
  <si>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</si>
  <si>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</si>
  <si>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</si>
  <si>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</si>
  <si>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</si>
  <si>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</si>
  <si>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</si>
  <si>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</si>
  <si>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</si>
  <si>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</si>
  <si>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</si>
  <si>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</si>
  <si>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</si>
  <si>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</si>
  <si>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</si>
  <si>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</si>
  <si>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</si>
  <si>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</si>
  <si>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</si>
  <si>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</si>
  <si>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</si>
  <si>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</si>
  <si>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</si>
  <si>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</si>
  <si>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</si>
  <si>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</si>
  <si>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</si>
  <si>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</si>
  <si>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</si>
  <si>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</si>
  <si>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</si>
  <si>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</si>
  <si>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</si>
  <si>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</si>
  <si>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</si>
  <si>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</si>
  <si>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</si>
  <si>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</si>
  <si>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</si>
  <si>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</si>
  <si>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</si>
  <si>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</si>
  <si>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</si>
  <si>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</si>
  <si>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</si>
  <si>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</si>
  <si>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</si>
  <si>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</si>
  <si>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</si>
  <si>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</si>
  <si>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</si>
  <si>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</si>
  <si>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</si>
  <si>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</si>
  <si>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</si>
  <si>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</si>
  <si>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</si>
  <si>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</si>
  <si>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</si>
  <si>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</si>
  <si>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</si>
  <si>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</si>
  <si>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</si>
  <si>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</si>
  <si>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</si>
  <si>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</si>
  <si>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</si>
  <si>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</si>
  <si>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</si>
  <si>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</si>
  <si>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</si>
  <si>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</si>
  <si>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</si>
  <si>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</si>
  <si>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</si>
  <si>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</si>
  <si>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</si>
  <si>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</si>
  <si>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</si>
  <si>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</si>
  <si>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</si>
  <si>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</si>
  <si>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</si>
  <si>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</si>
  <si>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</si>
  <si>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</si>
  <si>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</si>
  <si>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</si>
  <si>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</si>
  <si>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</si>
  <si>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</si>
  <si>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</si>
  <si>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</si>
  <si>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</si>
  <si>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</si>
  <si>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</si>
  <si>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</si>
  <si>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</si>
  <si>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</si>
  <si>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</si>
  <si>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</si>
  <si>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</si>
  <si>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</si>
  <si>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</si>
  <si>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</si>
  <si>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</si>
  <si>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</si>
  <si>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</si>
  <si>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</si>
  <si>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</si>
  <si>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</si>
  <si>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</si>
  <si>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</si>
  <si>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</si>
  <si>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</si>
  <si>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</si>
  <si>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</si>
  <si>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</si>
  <si>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</si>
  <si>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</si>
  <si>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</si>
  <si>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</si>
  <si>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</si>
  <si>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</si>
  <si>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</si>
  <si>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</si>
  <si>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</si>
  <si>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</si>
  <si>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</si>
  <si>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</si>
  <si>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</si>
  <si>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</si>
  <si>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</si>
  <si>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</si>
  <si>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</si>
  <si>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</si>
  <si>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</si>
  <si>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</si>
  <si>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</si>
  <si>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</si>
  <si>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</si>
  <si>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</si>
  <si>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</si>
  <si>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</si>
  <si>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</si>
  <si>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</si>
  <si>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</si>
  <si>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</si>
  <si>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</si>
  <si>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</si>
  <si>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</si>
  <si>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</si>
  <si>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</si>
  <si>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</si>
  <si>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</si>
  <si>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</si>
  <si>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</si>
  <si>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</si>
  <si>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</si>
  <si>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</si>
  <si>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</si>
  <si>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</si>
  <si>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</si>
  <si>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</si>
  <si>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</si>
  <si>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</si>
  <si>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</si>
  <si>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</si>
  <si>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</si>
  <si>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</si>
  <si>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</si>
  <si>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</si>
  <si>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</si>
  <si>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</si>
  <si>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</si>
  <si>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</si>
  <si>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</si>
  <si>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</si>
  <si>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</si>
  <si>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</si>
  <si>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</si>
  <si>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</si>
  <si>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</si>
  <si>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</si>
  <si>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</si>
  <si>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</si>
  <si>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</si>
  <si>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</si>
  <si>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</si>
  <si>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</si>
  <si>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</si>
  <si>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</si>
  <si>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</si>
  <si>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</si>
  <si>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</si>
  <si>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</si>
  <si>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</si>
  <si>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</si>
  <si>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</si>
  <si>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</si>
  <si>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</si>
  <si>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</si>
  <si>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</si>
  <si>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</si>
  <si>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</si>
  <si>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</si>
  <si>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</si>
  <si>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</si>
  <si>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</si>
  <si>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</si>
  <si>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</si>
  <si>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</si>
  <si>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</si>
  <si>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</si>
  <si>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</si>
  <si>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</si>
  <si>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</si>
  <si>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</si>
  <si>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</si>
  <si>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</si>
  <si>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</si>
  <si>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</si>
  <si>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</si>
  <si>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</si>
  <si>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</si>
  <si>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</si>
  <si>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</si>
  <si>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</si>
  <si>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</si>
  <si>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</si>
  <si>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</si>
  <si>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</si>
  <si>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</si>
  <si>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</si>
  <si>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</si>
  <si>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</si>
  <si>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</si>
  <si>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TECNOLOGICA DE SAN MIGUEL ALLENDE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</si>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</sst>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Fill="1" applyBorder="1" applyAlignment="1" applyProtection="1">
      <alignment vertical="top"/>
      <protection locked="0"/>
    </xf>
    <xf numFmtId="0" fontId="11" fillId="3" borderId="15" xfId="8" applyFont="1" applyFill="1" applyBorder="1" applyAlignment="1">
      <alignment vertical="center"/>
    </xf>
    <xf numFmtId="0" fontId="11" fillId="3" borderId="18" xfId="8" applyFont="1" applyFill="1" applyBorder="1" applyAlignment="1">
      <alignment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left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49</xdr:row>
      <xdr:rowOff>91440</xdr:rowOff>
    </xdr:from>
    <xdr:to>
      <xdr:col>1</xdr:col>
      <xdr:colOff>1836420</xdr:colOff>
      <xdr:row>54</xdr:row>
      <xdr:rowOff>66675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06680" y="6812280"/>
          <a:ext cx="273558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2407920</xdr:colOff>
      <xdr:row>49</xdr:row>
      <xdr:rowOff>80010</xdr:rowOff>
    </xdr:from>
    <xdr:to>
      <xdr:col>2</xdr:col>
      <xdr:colOff>518160</xdr:colOff>
      <xdr:row>54</xdr:row>
      <xdr:rowOff>40005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413760" y="6800850"/>
          <a:ext cx="264414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216</xdr:row>
      <xdr:rowOff>99060</xdr:rowOff>
    </xdr:from>
    <xdr:to>
      <xdr:col>1</xdr:col>
      <xdr:colOff>2933700</xdr:colOff>
      <xdr:row>221</xdr:row>
      <xdr:rowOff>74295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99160" y="30190440"/>
          <a:ext cx="27203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4351020</xdr:colOff>
      <xdr:row>216</xdr:row>
      <xdr:rowOff>87630</xdr:rowOff>
    </xdr:from>
    <xdr:to>
      <xdr:col>3</xdr:col>
      <xdr:colOff>228600</xdr:colOff>
      <xdr:row>221</xdr:row>
      <xdr:rowOff>47625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036820" y="30179010"/>
          <a:ext cx="264414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</xdr:colOff>
      <xdr:row>175</xdr:row>
      <xdr:rowOff>91440</xdr:rowOff>
    </xdr:from>
    <xdr:to>
      <xdr:col>1</xdr:col>
      <xdr:colOff>2943225</xdr:colOff>
      <xdr:row>180</xdr:row>
      <xdr:rowOff>66675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63905" y="23846790"/>
          <a:ext cx="2865120" cy="641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398145</xdr:colOff>
      <xdr:row>175</xdr:row>
      <xdr:rowOff>99060</xdr:rowOff>
    </xdr:from>
    <xdr:to>
      <xdr:col>4</xdr:col>
      <xdr:colOff>914400</xdr:colOff>
      <xdr:row>180</xdr:row>
      <xdr:rowOff>59055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513070" y="23854410"/>
          <a:ext cx="2954655" cy="626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588644</xdr:colOff>
      <xdr:row>33</xdr:row>
      <xdr:rowOff>91440</xdr:rowOff>
    </xdr:from>
    <xdr:to>
      <xdr:col>1</xdr:col>
      <xdr:colOff>2575559</xdr:colOff>
      <xdr:row>38</xdr:row>
      <xdr:rowOff>66675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88644" y="4792980"/>
          <a:ext cx="267271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3027045</xdr:colOff>
      <xdr:row>33</xdr:row>
      <xdr:rowOff>83820</xdr:rowOff>
    </xdr:from>
    <xdr:to>
      <xdr:col>4</xdr:col>
      <xdr:colOff>556260</xdr:colOff>
      <xdr:row>38</xdr:row>
      <xdr:rowOff>43815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712845" y="4785360"/>
          <a:ext cx="3541395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588644</xdr:colOff>
      <xdr:row>149</xdr:row>
      <xdr:rowOff>91440</xdr:rowOff>
    </xdr:from>
    <xdr:to>
      <xdr:col>1</xdr:col>
      <xdr:colOff>2575559</xdr:colOff>
      <xdr:row>154</xdr:row>
      <xdr:rowOff>66675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88644" y="4792980"/>
          <a:ext cx="267271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3027045</xdr:colOff>
      <xdr:row>149</xdr:row>
      <xdr:rowOff>83820</xdr:rowOff>
    </xdr:from>
    <xdr:to>
      <xdr:col>4</xdr:col>
      <xdr:colOff>556260</xdr:colOff>
      <xdr:row>154</xdr:row>
      <xdr:rowOff>43815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712845" y="4785360"/>
          <a:ext cx="3541395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27</xdr:row>
      <xdr:rowOff>83820</xdr:rowOff>
    </xdr:from>
    <xdr:to>
      <xdr:col>1</xdr:col>
      <xdr:colOff>2461260</xdr:colOff>
      <xdr:row>32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524" y="4130040"/>
          <a:ext cx="2680336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2905125</xdr:colOff>
      <xdr:row>27</xdr:row>
      <xdr:rowOff>68580</xdr:rowOff>
    </xdr:from>
    <xdr:to>
      <xdr:col>3</xdr:col>
      <xdr:colOff>45720</xdr:colOff>
      <xdr:row>32</xdr:row>
      <xdr:rowOff>28575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133725" y="4114800"/>
          <a:ext cx="2680335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114300</xdr:rowOff>
    </xdr:from>
    <xdr:to>
      <xdr:col>1</xdr:col>
      <xdr:colOff>2461260</xdr:colOff>
      <xdr:row>50</xdr:row>
      <xdr:rowOff>89535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524" y="6469380"/>
          <a:ext cx="2703196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2834641</xdr:colOff>
      <xdr:row>45</xdr:row>
      <xdr:rowOff>106680</xdr:rowOff>
    </xdr:from>
    <xdr:to>
      <xdr:col>3</xdr:col>
      <xdr:colOff>45721</xdr:colOff>
      <xdr:row>50</xdr:row>
      <xdr:rowOff>66675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086101" y="6461760"/>
          <a:ext cx="268224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61</xdr:row>
      <xdr:rowOff>91440</xdr:rowOff>
    </xdr:from>
    <xdr:to>
      <xdr:col>1</xdr:col>
      <xdr:colOff>2537460</xdr:colOff>
      <xdr:row>66</xdr:row>
      <xdr:rowOff>66675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5724" y="8313420"/>
          <a:ext cx="3137536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2948941</xdr:colOff>
      <xdr:row>61</xdr:row>
      <xdr:rowOff>91440</xdr:rowOff>
    </xdr:from>
    <xdr:to>
      <xdr:col>3</xdr:col>
      <xdr:colOff>160021</xdr:colOff>
      <xdr:row>66</xdr:row>
      <xdr:rowOff>51435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634741" y="8313420"/>
          <a:ext cx="31089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5"/>
  <sheetViews>
    <sheetView tabSelected="1" zoomScaleNormal="100" zoomScaleSheetLayoutView="100" workbookViewId="0">
      <pane ySplit="5" topLeftCell="A27" activePane="bottomLeft" state="frozen"/>
      <selection activeCell="A14" sqref="A14:B14"/>
      <selection pane="bottomLeft" activeCell="A49" sqref="A49:C57"/>
    </sheetView>
  </sheetViews>
  <sheetFormatPr baseColWidth="10" defaultColWidth="12.88671875" defaultRowHeight="10.199999999999999" x14ac:dyDescent="0.2"/>
  <cols>
    <col min="1" max="1" width="14.6640625" style="1" customWidth="1"/>
    <col min="2" max="2" width="66.109375" style="1" customWidth="1"/>
    <col min="3" max="3" width="9.5546875" style="1" customWidth="1"/>
    <col min="4" max="16384" width="12.88671875" style="1"/>
  </cols>
  <sheetData>
    <row r="1" spans="1:4" ht="16.2" customHeight="1" x14ac:dyDescent="0.2">
      <c r="A1" s="164" t="s">
        <v>601</v>
      </c>
      <c r="B1" s="165"/>
      <c r="C1" s="115" t="s">
        <v>495</v>
      </c>
      <c r="D1" s="116">
        <v>2024</v>
      </c>
    </row>
    <row r="2" spans="1:4" ht="16.2" customHeight="1" x14ac:dyDescent="0.2">
      <c r="A2" s="166" t="s">
        <v>494</v>
      </c>
      <c r="B2" s="167"/>
      <c r="C2" s="10" t="s">
        <v>496</v>
      </c>
      <c r="D2" s="117" t="s">
        <v>501</v>
      </c>
    </row>
    <row r="3" spans="1:4" ht="16.2" customHeight="1" x14ac:dyDescent="0.2">
      <c r="A3" s="168" t="s">
        <v>602</v>
      </c>
      <c r="B3" s="169"/>
      <c r="C3" s="10" t="s">
        <v>497</v>
      </c>
      <c r="D3" s="118">
        <v>3</v>
      </c>
    </row>
    <row r="4" spans="1:4" ht="16.2" customHeight="1" x14ac:dyDescent="0.2">
      <c r="A4" s="170" t="s">
        <v>516</v>
      </c>
      <c r="B4" s="171"/>
      <c r="C4" s="162"/>
      <c r="D4" s="163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517</v>
      </c>
    </row>
    <row r="41" spans="1:3" x14ac:dyDescent="0.2">
      <c r="A41" s="4"/>
      <c r="B41" s="37" t="s">
        <v>555</v>
      </c>
    </row>
    <row r="42" spans="1:3" x14ac:dyDescent="0.2">
      <c r="A42" s="4"/>
      <c r="B42" s="37" t="s">
        <v>556</v>
      </c>
    </row>
    <row r="43" spans="1:3" ht="10.8" thickBot="1" x14ac:dyDescent="0.25">
      <c r="A43" s="8"/>
      <c r="B43" s="9"/>
    </row>
    <row r="45" spans="1:3" x14ac:dyDescent="0.2">
      <c r="A45" s="1" t="s">
        <v>518</v>
      </c>
    </row>
    <row r="48" spans="1:3" x14ac:dyDescent="0.2">
      <c r="A48" s="161"/>
      <c r="B48" s="161"/>
      <c r="C48" s="161"/>
    </row>
    <row r="49" spans="1:3" x14ac:dyDescent="0.2">
      <c r="A49" s="161"/>
      <c r="B49" s="161"/>
      <c r="C49" s="161"/>
    </row>
    <row r="50" spans="1:3" x14ac:dyDescent="0.2">
      <c r="A50" s="161"/>
      <c r="B50" s="161"/>
      <c r="C50" s="161"/>
    </row>
    <row r="51" spans="1:3" x14ac:dyDescent="0.2">
      <c r="A51" s="161"/>
      <c r="B51" s="161"/>
      <c r="C51" s="161"/>
    </row>
    <row r="52" spans="1:3" x14ac:dyDescent="0.2">
      <c r="A52" s="161"/>
      <c r="B52" s="161"/>
      <c r="C52" s="161"/>
    </row>
    <row r="53" spans="1:3" x14ac:dyDescent="0.2">
      <c r="A53" s="161"/>
      <c r="B53" s="161"/>
      <c r="C53" s="161"/>
    </row>
    <row r="54" spans="1:3" x14ac:dyDescent="0.2">
      <c r="A54" s="161"/>
      <c r="B54" s="161"/>
      <c r="C54" s="161"/>
    </row>
    <row r="55" spans="1:3" x14ac:dyDescent="0.2">
      <c r="A55" s="161"/>
      <c r="B55" s="161"/>
      <c r="C55" s="161"/>
    </row>
  </sheetData>
  <sheetProtection formatCells="0" formatColumns="0" formatRows="0" autoFilter="0" pivotTables="0"/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zoomScaleNormal="100" workbookViewId="0">
      <selection activeCell="B228" sqref="B228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7" t="s">
        <v>601</v>
      </c>
      <c r="B1" s="167"/>
      <c r="C1" s="167"/>
      <c r="D1" s="10" t="s">
        <v>498</v>
      </c>
      <c r="E1" s="19">
        <v>2024</v>
      </c>
    </row>
    <row r="2" spans="1:5" s="11" customFormat="1" ht="18.899999999999999" customHeight="1" x14ac:dyDescent="0.3">
      <c r="A2" s="167" t="s">
        <v>503</v>
      </c>
      <c r="B2" s="167"/>
      <c r="C2" s="167"/>
      <c r="D2" s="10" t="s">
        <v>499</v>
      </c>
      <c r="E2" s="19" t="s">
        <v>501</v>
      </c>
    </row>
    <row r="3" spans="1:5" s="11" customFormat="1" ht="18.899999999999999" customHeight="1" x14ac:dyDescent="0.3">
      <c r="A3" s="167" t="s">
        <v>602</v>
      </c>
      <c r="B3" s="167"/>
      <c r="C3" s="167"/>
      <c r="D3" s="10" t="s">
        <v>500</v>
      </c>
      <c r="E3" s="19">
        <v>3</v>
      </c>
    </row>
    <row r="4" spans="1:5" s="11" customFormat="1" ht="18.899999999999999" customHeight="1" x14ac:dyDescent="0.3">
      <c r="A4" s="167" t="s">
        <v>516</v>
      </c>
      <c r="B4" s="167"/>
      <c r="C4" s="167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96129784.670000017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5351214.4000000004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5351214.4000000004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419</v>
      </c>
      <c r="C51" s="45">
        <v>5351214.4000000004</v>
      </c>
      <c r="D51" s="80"/>
      <c r="E51" s="40"/>
    </row>
    <row r="52" spans="1:5" ht="20.399999999999999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425</v>
      </c>
      <c r="C57" s="121">
        <f>+C58+C64</f>
        <v>89273427.680000007</v>
      </c>
      <c r="D57" s="80"/>
      <c r="E57" s="40"/>
    </row>
    <row r="58" spans="1:5" ht="20.399999999999999" x14ac:dyDescent="0.2">
      <c r="A58" s="120">
        <v>4210</v>
      </c>
      <c r="B58" s="122" t="s">
        <v>426</v>
      </c>
      <c r="C58" s="121">
        <f>SUM(C59:C63)</f>
        <v>19061453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19061453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70211974.680000007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70211974.680000007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1505142.59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1505142.59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1505142.59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61836066.360000007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60807409.650000006</v>
      </c>
      <c r="D95" s="124">
        <f>C95/$C$94</f>
        <v>0.98336477770090802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27748463.159999996</v>
      </c>
      <c r="D96" s="124">
        <f t="shared" ref="D96:D159" si="0">C96/$C$94</f>
        <v>0.44874237307484499</v>
      </c>
      <c r="E96" s="42"/>
    </row>
    <row r="97" spans="1:5" x14ac:dyDescent="0.2">
      <c r="A97" s="44">
        <v>5111</v>
      </c>
      <c r="B97" s="42" t="s">
        <v>280</v>
      </c>
      <c r="C97" s="45">
        <v>12549227.99</v>
      </c>
      <c r="D97" s="46">
        <f t="shared" si="0"/>
        <v>0.20294350415080314</v>
      </c>
      <c r="E97" s="42"/>
    </row>
    <row r="98" spans="1:5" x14ac:dyDescent="0.2">
      <c r="A98" s="44">
        <v>5112</v>
      </c>
      <c r="B98" s="42" t="s">
        <v>281</v>
      </c>
      <c r="C98" s="45">
        <v>6743386.2400000002</v>
      </c>
      <c r="D98" s="46">
        <f t="shared" si="0"/>
        <v>0.10905263929210907</v>
      </c>
      <c r="E98" s="42"/>
    </row>
    <row r="99" spans="1:5" x14ac:dyDescent="0.2">
      <c r="A99" s="44">
        <v>5113</v>
      </c>
      <c r="B99" s="42" t="s">
        <v>282</v>
      </c>
      <c r="C99" s="45">
        <v>1509347.31</v>
      </c>
      <c r="D99" s="46">
        <f t="shared" si="0"/>
        <v>2.44088506732109E-2</v>
      </c>
      <c r="E99" s="42"/>
    </row>
    <row r="100" spans="1:5" x14ac:dyDescent="0.2">
      <c r="A100" s="44">
        <v>5114</v>
      </c>
      <c r="B100" s="42" t="s">
        <v>283</v>
      </c>
      <c r="C100" s="45">
        <v>5553196.54</v>
      </c>
      <c r="D100" s="46">
        <f t="shared" si="0"/>
        <v>8.9805139086146735E-2</v>
      </c>
      <c r="E100" s="42"/>
    </row>
    <row r="101" spans="1:5" x14ac:dyDescent="0.2">
      <c r="A101" s="44">
        <v>5115</v>
      </c>
      <c r="B101" s="42" t="s">
        <v>284</v>
      </c>
      <c r="C101" s="45">
        <v>1393305.08</v>
      </c>
      <c r="D101" s="46">
        <f t="shared" si="0"/>
        <v>2.253223987257523E-2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25229673.320000004</v>
      </c>
      <c r="D103" s="124">
        <f t="shared" si="0"/>
        <v>0.40800902782393611</v>
      </c>
      <c r="E103" s="42"/>
    </row>
    <row r="104" spans="1:5" x14ac:dyDescent="0.2">
      <c r="A104" s="44">
        <v>5121</v>
      </c>
      <c r="B104" s="42" t="s">
        <v>287</v>
      </c>
      <c r="C104" s="45">
        <v>73588.899999999994</v>
      </c>
      <c r="D104" s="46">
        <f t="shared" si="0"/>
        <v>1.1900643804147698E-3</v>
      </c>
      <c r="E104" s="42"/>
    </row>
    <row r="105" spans="1:5" x14ac:dyDescent="0.2">
      <c r="A105" s="44">
        <v>5122</v>
      </c>
      <c r="B105" s="42" t="s">
        <v>288</v>
      </c>
      <c r="C105" s="45">
        <v>24272962.280000001</v>
      </c>
      <c r="D105" s="46">
        <f t="shared" si="0"/>
        <v>0.39253729593157771</v>
      </c>
      <c r="E105" s="42"/>
    </row>
    <row r="106" spans="1:5" x14ac:dyDescent="0.2">
      <c r="A106" s="44">
        <v>5123</v>
      </c>
      <c r="B106" s="42" t="s">
        <v>289</v>
      </c>
      <c r="C106" s="45">
        <v>64481.85</v>
      </c>
      <c r="D106" s="46">
        <f t="shared" si="0"/>
        <v>1.0427870625630785E-3</v>
      </c>
      <c r="E106" s="42"/>
    </row>
    <row r="107" spans="1:5" x14ac:dyDescent="0.2">
      <c r="A107" s="44">
        <v>5124</v>
      </c>
      <c r="B107" s="42" t="s">
        <v>290</v>
      </c>
      <c r="C107" s="45">
        <v>27153.91</v>
      </c>
      <c r="D107" s="46">
        <f t="shared" si="0"/>
        <v>4.3912738306984373E-4</v>
      </c>
      <c r="E107" s="42"/>
    </row>
    <row r="108" spans="1:5" x14ac:dyDescent="0.2">
      <c r="A108" s="44">
        <v>5125</v>
      </c>
      <c r="B108" s="42" t="s">
        <v>291</v>
      </c>
      <c r="C108" s="45">
        <v>304115.51</v>
      </c>
      <c r="D108" s="46">
        <f t="shared" si="0"/>
        <v>4.9180927556013443E-3</v>
      </c>
      <c r="E108" s="42"/>
    </row>
    <row r="109" spans="1:5" x14ac:dyDescent="0.2">
      <c r="A109" s="44">
        <v>5126</v>
      </c>
      <c r="B109" s="42" t="s">
        <v>292</v>
      </c>
      <c r="C109" s="45">
        <v>482522.87</v>
      </c>
      <c r="D109" s="46">
        <f t="shared" si="0"/>
        <v>7.8032594633498601E-3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4848</v>
      </c>
      <c r="D112" s="46">
        <f t="shared" si="0"/>
        <v>7.8400847359463231E-5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7829273.1699999999</v>
      </c>
      <c r="D113" s="124">
        <f t="shared" si="0"/>
        <v>0.12661337680212684</v>
      </c>
      <c r="E113" s="42"/>
    </row>
    <row r="114" spans="1:5" x14ac:dyDescent="0.2">
      <c r="A114" s="44">
        <v>5131</v>
      </c>
      <c r="B114" s="42" t="s">
        <v>297</v>
      </c>
      <c r="C114" s="45">
        <v>664375.22</v>
      </c>
      <c r="D114" s="46">
        <f t="shared" si="0"/>
        <v>1.0744137832638161E-2</v>
      </c>
      <c r="E114" s="42"/>
    </row>
    <row r="115" spans="1:5" x14ac:dyDescent="0.2">
      <c r="A115" s="44">
        <v>5132</v>
      </c>
      <c r="B115" s="42" t="s">
        <v>298</v>
      </c>
      <c r="C115" s="45">
        <v>939206.01</v>
      </c>
      <c r="D115" s="46">
        <f t="shared" si="0"/>
        <v>1.5188644189170895E-2</v>
      </c>
      <c r="E115" s="42"/>
    </row>
    <row r="116" spans="1:5" x14ac:dyDescent="0.2">
      <c r="A116" s="44">
        <v>5133</v>
      </c>
      <c r="B116" s="42" t="s">
        <v>299</v>
      </c>
      <c r="C116" s="45">
        <v>1325888.3700000001</v>
      </c>
      <c r="D116" s="46">
        <f t="shared" si="0"/>
        <v>2.1441990864698335E-2</v>
      </c>
      <c r="E116" s="42"/>
    </row>
    <row r="117" spans="1:5" x14ac:dyDescent="0.2">
      <c r="A117" s="44">
        <v>5134</v>
      </c>
      <c r="B117" s="42" t="s">
        <v>300</v>
      </c>
      <c r="C117" s="45">
        <v>55320.06</v>
      </c>
      <c r="D117" s="46">
        <f t="shared" si="0"/>
        <v>8.9462450082020367E-4</v>
      </c>
      <c r="E117" s="42"/>
    </row>
    <row r="118" spans="1:5" x14ac:dyDescent="0.2">
      <c r="A118" s="44">
        <v>5135</v>
      </c>
      <c r="B118" s="42" t="s">
        <v>301</v>
      </c>
      <c r="C118" s="45">
        <v>2841704.64</v>
      </c>
      <c r="D118" s="46">
        <f t="shared" si="0"/>
        <v>4.5955456213143245E-2</v>
      </c>
      <c r="E118" s="42"/>
    </row>
    <row r="119" spans="1:5" x14ac:dyDescent="0.2">
      <c r="A119" s="44">
        <v>5136</v>
      </c>
      <c r="B119" s="42" t="s">
        <v>302</v>
      </c>
      <c r="C119" s="45">
        <v>530863.69999999995</v>
      </c>
      <c r="D119" s="46">
        <f t="shared" si="0"/>
        <v>8.5850173086592166E-3</v>
      </c>
      <c r="E119" s="42"/>
    </row>
    <row r="120" spans="1:5" x14ac:dyDescent="0.2">
      <c r="A120" s="44">
        <v>5137</v>
      </c>
      <c r="B120" s="42" t="s">
        <v>303</v>
      </c>
      <c r="C120" s="45">
        <v>425807.88</v>
      </c>
      <c r="D120" s="46">
        <f t="shared" si="0"/>
        <v>6.8860764447889111E-3</v>
      </c>
      <c r="E120" s="42"/>
    </row>
    <row r="121" spans="1:5" x14ac:dyDescent="0.2">
      <c r="A121" s="44">
        <v>5138</v>
      </c>
      <c r="B121" s="42" t="s">
        <v>304</v>
      </c>
      <c r="C121" s="45">
        <v>429738.6</v>
      </c>
      <c r="D121" s="46">
        <f t="shared" si="0"/>
        <v>6.9496432308311521E-3</v>
      </c>
      <c r="E121" s="42"/>
    </row>
    <row r="122" spans="1:5" x14ac:dyDescent="0.2">
      <c r="A122" s="44">
        <v>5139</v>
      </c>
      <c r="B122" s="42" t="s">
        <v>305</v>
      </c>
      <c r="C122" s="45">
        <v>616368.68999999994</v>
      </c>
      <c r="D122" s="46">
        <f t="shared" si="0"/>
        <v>9.9677862173767149E-3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1028656.49</v>
      </c>
      <c r="D123" s="124">
        <f t="shared" si="0"/>
        <v>1.6635218741297694E-2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1028656.49</v>
      </c>
      <c r="D133" s="124">
        <f t="shared" si="0"/>
        <v>1.6635218741297694E-2</v>
      </c>
      <c r="E133" s="42"/>
    </row>
    <row r="134" spans="1:5" x14ac:dyDescent="0.2">
      <c r="A134" s="44">
        <v>5241</v>
      </c>
      <c r="B134" s="42" t="s">
        <v>315</v>
      </c>
      <c r="C134" s="45">
        <v>1028656.49</v>
      </c>
      <c r="D134" s="46">
        <f t="shared" si="0"/>
        <v>1.6635218741297694E-2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0.22</v>
      </c>
      <c r="D181" s="124">
        <f t="shared" si="1"/>
        <v>3.5577942283584803E-9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0.22</v>
      </c>
      <c r="D200" s="124">
        <f t="shared" si="1"/>
        <v>3.5577942283584803E-9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0.22</v>
      </c>
      <c r="D209" s="46">
        <f t="shared" si="1"/>
        <v>3.5577942283584803E-9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6" spans="1:5" x14ac:dyDescent="0.2">
      <c r="B216" s="161"/>
      <c r="C216" s="161"/>
      <c r="D216" s="161"/>
    </row>
    <row r="217" spans="1:5" x14ac:dyDescent="0.2">
      <c r="B217" s="161"/>
      <c r="C217" s="161"/>
      <c r="D217" s="161"/>
    </row>
    <row r="218" spans="1:5" x14ac:dyDescent="0.2">
      <c r="B218" s="161"/>
      <c r="C218" s="161"/>
      <c r="D218" s="161"/>
    </row>
    <row r="219" spans="1:5" x14ac:dyDescent="0.2">
      <c r="B219" s="161"/>
      <c r="C219" s="161"/>
      <c r="D219" s="161"/>
    </row>
    <row r="220" spans="1:5" x14ac:dyDescent="0.2">
      <c r="B220" s="161"/>
      <c r="C220" s="161"/>
      <c r="D220" s="161"/>
    </row>
    <row r="221" spans="1:5" x14ac:dyDescent="0.2">
      <c r="B221" s="161"/>
      <c r="C221" s="161"/>
      <c r="D221" s="161"/>
    </row>
    <row r="222" spans="1:5" x14ac:dyDescent="0.2">
      <c r="B222" s="161"/>
      <c r="C222" s="161"/>
      <c r="D222" s="161"/>
    </row>
    <row r="223" spans="1:5" x14ac:dyDescent="0.2">
      <c r="B223" s="1"/>
      <c r="C223" s="1"/>
      <c r="D223" s="1"/>
    </row>
    <row r="224" spans="1:5" x14ac:dyDescent="0.2">
      <c r="B224" s="1"/>
      <c r="C224" s="1"/>
      <c r="D224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opLeftCell="A154" zoomScale="80" zoomScaleNormal="80" workbookViewId="0">
      <selection activeCell="B175" sqref="B175:E183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2" t="s">
        <v>601</v>
      </c>
      <c r="B1" s="173"/>
      <c r="C1" s="173"/>
      <c r="D1" s="173"/>
      <c r="E1" s="173"/>
      <c r="F1" s="173"/>
      <c r="G1" s="10" t="s">
        <v>498</v>
      </c>
      <c r="H1" s="19">
        <v>2024</v>
      </c>
    </row>
    <row r="2" spans="1:8" s="11" customFormat="1" ht="18.899999999999999" customHeight="1" x14ac:dyDescent="0.3">
      <c r="A2" s="172" t="s">
        <v>502</v>
      </c>
      <c r="B2" s="173"/>
      <c r="C2" s="173"/>
      <c r="D2" s="173"/>
      <c r="E2" s="173"/>
      <c r="F2" s="173"/>
      <c r="G2" s="10" t="s">
        <v>499</v>
      </c>
      <c r="H2" s="19" t="s">
        <v>501</v>
      </c>
    </row>
    <row r="3" spans="1:8" s="11" customFormat="1" ht="18.899999999999999" customHeight="1" x14ac:dyDescent="0.3">
      <c r="A3" s="172" t="s">
        <v>602</v>
      </c>
      <c r="B3" s="173"/>
      <c r="C3" s="173"/>
      <c r="D3" s="173"/>
      <c r="E3" s="173"/>
      <c r="F3" s="173"/>
      <c r="G3" s="10" t="s">
        <v>500</v>
      </c>
      <c r="H3" s="19">
        <v>3</v>
      </c>
    </row>
    <row r="4" spans="1:8" s="11" customFormat="1" ht="18.899999999999999" customHeight="1" x14ac:dyDescent="0.3">
      <c r="A4" s="172" t="s">
        <v>516</v>
      </c>
      <c r="B4" s="173"/>
      <c r="C4" s="173"/>
      <c r="D4" s="173"/>
      <c r="E4" s="173"/>
      <c r="F4" s="173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11647980.01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1709627.59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34972.75</v>
      </c>
      <c r="D15" s="18">
        <v>31771.75</v>
      </c>
      <c r="E15" s="18">
        <v>30805.75</v>
      </c>
      <c r="F15" s="18">
        <v>30805.75</v>
      </c>
      <c r="G15" s="18">
        <v>30805.75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2642650.5</v>
      </c>
      <c r="D20" s="18">
        <v>2642650.5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2796503.09</v>
      </c>
      <c r="D24" s="18">
        <v>2796503.09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551295.63</v>
      </c>
      <c r="D27" s="18">
        <v>551295.63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133843297.93000001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133843297.93000001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64693535.539999999</v>
      </c>
      <c r="D64" s="18">
        <f t="shared" ref="D64:E64" si="0">SUM(D65:D72)</f>
        <v>0</v>
      </c>
      <c r="E64" s="18">
        <f t="shared" si="0"/>
        <v>36424821.380000003</v>
      </c>
    </row>
    <row r="65" spans="1:9" x14ac:dyDescent="0.2">
      <c r="A65" s="16">
        <v>1241</v>
      </c>
      <c r="B65" s="14" t="s">
        <v>158</v>
      </c>
      <c r="C65" s="18">
        <v>14300940.65</v>
      </c>
      <c r="D65" s="18">
        <v>0</v>
      </c>
      <c r="E65" s="18">
        <v>9624046.9100000001</v>
      </c>
    </row>
    <row r="66" spans="1:9" x14ac:dyDescent="0.2">
      <c r="A66" s="16">
        <v>1242</v>
      </c>
      <c r="B66" s="14" t="s">
        <v>159</v>
      </c>
      <c r="C66" s="18">
        <v>2905745.36</v>
      </c>
      <c r="D66" s="18">
        <v>0</v>
      </c>
      <c r="E66" s="18">
        <v>1375546.19</v>
      </c>
    </row>
    <row r="67" spans="1:9" x14ac:dyDescent="0.2">
      <c r="A67" s="16">
        <v>1243</v>
      </c>
      <c r="B67" s="14" t="s">
        <v>160</v>
      </c>
      <c r="C67" s="18">
        <v>1747331.57</v>
      </c>
      <c r="D67" s="18">
        <v>0</v>
      </c>
      <c r="E67" s="18">
        <v>362932.23</v>
      </c>
    </row>
    <row r="68" spans="1:9" x14ac:dyDescent="0.2">
      <c r="A68" s="16">
        <v>1244</v>
      </c>
      <c r="B68" s="14" t="s">
        <v>161</v>
      </c>
      <c r="C68" s="18">
        <v>6688000.4800000004</v>
      </c>
      <c r="D68" s="18">
        <v>0</v>
      </c>
      <c r="E68" s="18">
        <v>4998942.3600000003</v>
      </c>
    </row>
    <row r="69" spans="1:9" x14ac:dyDescent="0.2">
      <c r="A69" s="16">
        <v>1245</v>
      </c>
      <c r="B69" s="14" t="s">
        <v>162</v>
      </c>
      <c r="C69" s="18">
        <v>426163.68</v>
      </c>
      <c r="D69" s="18">
        <v>0</v>
      </c>
      <c r="E69" s="18">
        <v>28777.279999999999</v>
      </c>
    </row>
    <row r="70" spans="1:9" x14ac:dyDescent="0.2">
      <c r="A70" s="16">
        <v>1246</v>
      </c>
      <c r="B70" s="14" t="s">
        <v>163</v>
      </c>
      <c r="C70" s="18">
        <v>38625353.799999997</v>
      </c>
      <c r="D70" s="18">
        <v>0</v>
      </c>
      <c r="E70" s="18">
        <v>20034576.41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20044</v>
      </c>
    </row>
    <row r="99" spans="1:8" x14ac:dyDescent="0.2">
      <c r="A99" s="16">
        <v>1191</v>
      </c>
      <c r="B99" s="14" t="s">
        <v>485</v>
      </c>
      <c r="C99" s="18">
        <v>20044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4525902.3199999994</v>
      </c>
      <c r="D110" s="18">
        <f>SUM(D111:D119)</f>
        <v>4525902.3199999994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3742199.77</v>
      </c>
      <c r="D111" s="18">
        <f>C111</f>
        <v>3742199.77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2561675.0699999998</v>
      </c>
      <c r="D112" s="18">
        <f t="shared" ref="D112:D119" si="1">C112</f>
        <v>2561675.0699999998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-986265.82</v>
      </c>
      <c r="D113" s="18">
        <f t="shared" si="1"/>
        <v>-986265.82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86398.92</v>
      </c>
      <c r="D117" s="18">
        <f t="shared" si="1"/>
        <v>86398.92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-878105.62</v>
      </c>
      <c r="D119" s="18">
        <f t="shared" si="1"/>
        <v>-878105.62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25598.27</v>
      </c>
    </row>
    <row r="128" spans="1:8" x14ac:dyDescent="0.2">
      <c r="A128" s="16">
        <v>2161</v>
      </c>
      <c r="B128" s="14" t="s">
        <v>204</v>
      </c>
      <c r="C128" s="18">
        <v>25598.27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-222770.63999999998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5228.4799999999996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-227999.12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5" spans="1:5" x14ac:dyDescent="0.2">
      <c r="A175" s="161"/>
      <c r="B175" s="161"/>
      <c r="C175" s="161"/>
    </row>
    <row r="176" spans="1:5" x14ac:dyDescent="0.2">
      <c r="A176" s="161"/>
      <c r="B176" s="161"/>
      <c r="C176" s="161"/>
    </row>
    <row r="177" spans="1:3" x14ac:dyDescent="0.2">
      <c r="A177" s="161"/>
      <c r="B177" s="161"/>
      <c r="C177" s="161"/>
    </row>
    <row r="178" spans="1:3" x14ac:dyDescent="0.2">
      <c r="A178" s="161"/>
      <c r="B178" s="161"/>
      <c r="C178" s="161"/>
    </row>
    <row r="179" spans="1:3" x14ac:dyDescent="0.2">
      <c r="A179" s="161"/>
      <c r="B179" s="161"/>
      <c r="C179" s="161"/>
    </row>
    <row r="180" spans="1:3" x14ac:dyDescent="0.2">
      <c r="A180" s="161"/>
      <c r="B180" s="161"/>
      <c r="C180" s="161"/>
    </row>
    <row r="181" spans="1:3" x14ac:dyDescent="0.2">
      <c r="A181" s="161"/>
      <c r="B181" s="161"/>
      <c r="C181" s="16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7" workbookViewId="0">
      <selection activeCell="B33" sqref="B33:E42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4" t="s">
        <v>601</v>
      </c>
      <c r="B1" s="174"/>
      <c r="C1" s="174"/>
      <c r="D1" s="21" t="s">
        <v>498</v>
      </c>
      <c r="E1" s="22">
        <v>2024</v>
      </c>
    </row>
    <row r="2" spans="1:5" ht="18.899999999999999" customHeight="1" x14ac:dyDescent="0.2">
      <c r="A2" s="174" t="s">
        <v>504</v>
      </c>
      <c r="B2" s="174"/>
      <c r="C2" s="174"/>
      <c r="D2" s="21" t="s">
        <v>499</v>
      </c>
      <c r="E2" s="22" t="s">
        <v>501</v>
      </c>
    </row>
    <row r="3" spans="1:5" ht="18.899999999999999" customHeight="1" x14ac:dyDescent="0.2">
      <c r="A3" s="174" t="s">
        <v>602</v>
      </c>
      <c r="B3" s="174"/>
      <c r="C3" s="174"/>
      <c r="D3" s="21" t="s">
        <v>500</v>
      </c>
      <c r="E3" s="22">
        <v>3</v>
      </c>
    </row>
    <row r="4" spans="1:5" ht="18.899999999999999" customHeight="1" x14ac:dyDescent="0.2">
      <c r="A4" s="174" t="s">
        <v>516</v>
      </c>
      <c r="B4" s="174"/>
      <c r="C4" s="174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189914644.50999999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34293718.310000002</v>
      </c>
    </row>
    <row r="16" spans="1:5" x14ac:dyDescent="0.2">
      <c r="A16" s="27">
        <v>3220</v>
      </c>
      <c r="B16" s="23" t="s">
        <v>388</v>
      </c>
      <c r="C16" s="28">
        <v>24754306.969999999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204.97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204.97</v>
      </c>
    </row>
    <row r="30" spans="1:3" x14ac:dyDescent="0.2">
      <c r="B30" s="23" t="s">
        <v>518</v>
      </c>
    </row>
    <row r="33" spans="1:4" x14ac:dyDescent="0.2">
      <c r="A33" s="161"/>
      <c r="B33" s="161"/>
      <c r="C33" s="14"/>
      <c r="D33" s="14"/>
    </row>
    <row r="34" spans="1:4" x14ac:dyDescent="0.2">
      <c r="A34" s="161"/>
      <c r="B34" s="161"/>
      <c r="C34" s="14"/>
      <c r="D34" s="14"/>
    </row>
    <row r="35" spans="1:4" x14ac:dyDescent="0.2">
      <c r="A35" s="161"/>
      <c r="B35" s="161"/>
      <c r="C35" s="14"/>
      <c r="D35" s="14"/>
    </row>
    <row r="36" spans="1:4" x14ac:dyDescent="0.2">
      <c r="A36" s="161"/>
      <c r="B36" s="161"/>
      <c r="C36" s="14"/>
      <c r="D36" s="14"/>
    </row>
    <row r="37" spans="1:4" x14ac:dyDescent="0.2">
      <c r="A37" s="161"/>
      <c r="B37" s="161"/>
      <c r="C37" s="14"/>
      <c r="D37" s="14"/>
    </row>
    <row r="38" spans="1:4" x14ac:dyDescent="0.2">
      <c r="A38" s="161"/>
      <c r="B38" s="161"/>
      <c r="C38" s="14"/>
      <c r="D38" s="14"/>
    </row>
    <row r="39" spans="1:4" x14ac:dyDescent="0.2">
      <c r="A39" s="161"/>
      <c r="B39" s="161"/>
      <c r="C39" s="14"/>
      <c r="D39" s="14"/>
    </row>
    <row r="40" spans="1:4" x14ac:dyDescent="0.2">
      <c r="A40" s="1"/>
      <c r="B40" s="1"/>
      <c r="C40" s="14"/>
      <c r="D40" s="14"/>
    </row>
    <row r="41" spans="1:4" x14ac:dyDescent="0.2">
      <c r="A41" s="1"/>
      <c r="B41" s="1"/>
      <c r="C41" s="14"/>
      <c r="D41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opLeftCell="A133" zoomScale="130" zoomScaleNormal="130" workbookViewId="0">
      <selection activeCell="B159" sqref="B159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4" t="s">
        <v>601</v>
      </c>
      <c r="B1" s="174"/>
      <c r="C1" s="174"/>
      <c r="D1" s="21" t="s">
        <v>498</v>
      </c>
      <c r="E1" s="22">
        <v>2024</v>
      </c>
    </row>
    <row r="2" spans="1:5" s="29" customFormat="1" ht="18.899999999999999" customHeight="1" x14ac:dyDescent="0.3">
      <c r="A2" s="174" t="s">
        <v>505</v>
      </c>
      <c r="B2" s="174"/>
      <c r="C2" s="174"/>
      <c r="D2" s="21" t="s">
        <v>499</v>
      </c>
      <c r="E2" s="22" t="s">
        <v>501</v>
      </c>
    </row>
    <row r="3" spans="1:5" s="29" customFormat="1" ht="18.899999999999999" customHeight="1" x14ac:dyDescent="0.3">
      <c r="A3" s="174" t="s">
        <v>602</v>
      </c>
      <c r="B3" s="174"/>
      <c r="C3" s="174"/>
      <c r="D3" s="21" t="s">
        <v>500</v>
      </c>
      <c r="E3" s="22">
        <v>3</v>
      </c>
    </row>
    <row r="4" spans="1:5" s="29" customFormat="1" ht="18.899999999999999" customHeight="1" x14ac:dyDescent="0.3">
      <c r="A4" s="174" t="s">
        <v>516</v>
      </c>
      <c r="B4" s="174"/>
      <c r="C4" s="174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15950</v>
      </c>
      <c r="D9" s="28">
        <v>15950</v>
      </c>
    </row>
    <row r="10" spans="1:5" x14ac:dyDescent="0.2">
      <c r="A10" s="27">
        <v>1112</v>
      </c>
      <c r="B10" s="23" t="s">
        <v>402</v>
      </c>
      <c r="C10" s="28">
        <v>71578703.060000002</v>
      </c>
      <c r="D10" s="28">
        <v>49734294.039999999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11647980.01</v>
      </c>
      <c r="D12" s="28">
        <v>10754552.16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181865.99</v>
      </c>
      <c r="D15" s="28">
        <v>181865.99</v>
      </c>
    </row>
    <row r="16" spans="1:5" x14ac:dyDescent="0.2">
      <c r="A16" s="34">
        <v>1110</v>
      </c>
      <c r="B16" s="35" t="s">
        <v>519</v>
      </c>
      <c r="C16" s="84">
        <f>SUM(C9:C15)</f>
        <v>83424499.060000002</v>
      </c>
      <c r="D16" s="84">
        <f>SUM(D9:D15)</f>
        <v>60686662.190000005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3949808.57</v>
      </c>
      <c r="D21" s="84">
        <f>SUM(D22:D28)</f>
        <v>499422.94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3949808.57</v>
      </c>
      <c r="D27" s="28">
        <v>499422.94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1450139.24</v>
      </c>
      <c r="D29" s="84">
        <f>SUM(D30:D37)</f>
        <v>9679364.379999999</v>
      </c>
    </row>
    <row r="30" spans="1:4" x14ac:dyDescent="0.2">
      <c r="A30" s="27">
        <v>1241</v>
      </c>
      <c r="B30" s="23" t="s">
        <v>158</v>
      </c>
      <c r="C30" s="28">
        <v>85280</v>
      </c>
      <c r="D30" s="28">
        <v>1084480.44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31419.69</v>
      </c>
    </row>
    <row r="32" spans="1:4" x14ac:dyDescent="0.2">
      <c r="A32" s="27">
        <v>1243</v>
      </c>
      <c r="B32" s="23" t="s">
        <v>160</v>
      </c>
      <c r="C32" s="28">
        <v>354142.08</v>
      </c>
      <c r="D32" s="28">
        <v>750397.61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1054900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1010717.16</v>
      </c>
      <c r="D35" s="28">
        <v>6758166.6399999997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5399947.8099999996</v>
      </c>
      <c r="D44" s="84">
        <f>D21+D29+D38</f>
        <v>10178787.319999998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34293718.310000002</v>
      </c>
      <c r="D48" s="84">
        <v>12348934.109999999</v>
      </c>
      <c r="E48" s="156"/>
    </row>
    <row r="49" spans="1:4" x14ac:dyDescent="0.2">
      <c r="A49" s="27"/>
      <c r="B49" s="85" t="s">
        <v>510</v>
      </c>
      <c r="C49" s="84">
        <f>C54+C66+C94+C97+C50</f>
        <v>-73421.510000000009</v>
      </c>
      <c r="D49" s="84">
        <f>D54+D66+D94+D97+D50</f>
        <v>3779332.03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0.22</v>
      </c>
      <c r="D66" s="84">
        <f>D67+D76+D79+D85</f>
        <v>3486238.1799999997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3486238.55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3486238.55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0.22</v>
      </c>
      <c r="D85" s="28">
        <f>SUM(D86:D93)</f>
        <v>-0.37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0.22</v>
      </c>
      <c r="D93" s="28">
        <v>-0.37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-73421.73000000001</v>
      </c>
      <c r="D97" s="84">
        <f>SUM(D98:D102)</f>
        <v>293093.84999999998</v>
      </c>
    </row>
    <row r="98" spans="1:4" x14ac:dyDescent="0.2">
      <c r="A98" s="27">
        <v>2111</v>
      </c>
      <c r="B98" s="23" t="s">
        <v>523</v>
      </c>
      <c r="C98" s="28">
        <v>1169.98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272792.69</v>
      </c>
    </row>
    <row r="100" spans="1:4" x14ac:dyDescent="0.2">
      <c r="A100" s="27">
        <v>2112</v>
      </c>
      <c r="B100" s="23" t="s">
        <v>525</v>
      </c>
      <c r="C100" s="28">
        <v>-74591.710000000006</v>
      </c>
      <c r="D100" s="28">
        <v>20301.16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159353.75</v>
      </c>
      <c r="D103" s="84">
        <f>+D104</f>
        <v>391536.59</v>
      </c>
    </row>
    <row r="104" spans="1:4" x14ac:dyDescent="0.2">
      <c r="A104" s="100">
        <v>3100</v>
      </c>
      <c r="B104" s="106" t="s">
        <v>541</v>
      </c>
      <c r="C104" s="107">
        <f>SUM(C105:C108)</f>
        <v>159353.75</v>
      </c>
      <c r="D104" s="107">
        <f>SUM(D105:D108)</f>
        <v>391536.59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159353.75</v>
      </c>
      <c r="D107" s="109">
        <v>391536.59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-84167.69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-84167.69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-84167.69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34463818.240000002</v>
      </c>
      <c r="D145" s="84">
        <f>D48+D49+D103-D109-D112</f>
        <v>16519802.729999999</v>
      </c>
    </row>
    <row r="147" spans="1:4" x14ac:dyDescent="0.2">
      <c r="B147" s="23" t="s">
        <v>518</v>
      </c>
    </row>
    <row r="149" spans="1:4" x14ac:dyDescent="0.2">
      <c r="B149" s="161"/>
      <c r="C149" s="14"/>
      <c r="D149" s="14"/>
    </row>
    <row r="150" spans="1:4" x14ac:dyDescent="0.2">
      <c r="B150" s="161"/>
      <c r="C150" s="14"/>
      <c r="D150" s="14"/>
    </row>
    <row r="151" spans="1:4" x14ac:dyDescent="0.2">
      <c r="B151" s="161"/>
      <c r="C151" s="14"/>
      <c r="D151" s="14"/>
    </row>
    <row r="152" spans="1:4" x14ac:dyDescent="0.2">
      <c r="B152" s="161"/>
      <c r="C152" s="14"/>
      <c r="D152" s="14"/>
    </row>
    <row r="153" spans="1:4" x14ac:dyDescent="0.2">
      <c r="B153" s="161"/>
      <c r="C153" s="14"/>
      <c r="D153" s="14"/>
    </row>
    <row r="154" spans="1:4" x14ac:dyDescent="0.2">
      <c r="B154" s="161"/>
      <c r="C154" s="14"/>
      <c r="D154" s="14"/>
    </row>
    <row r="155" spans="1:4" x14ac:dyDescent="0.2">
      <c r="B155" s="161"/>
      <c r="C155" s="14"/>
      <c r="D155" s="14"/>
    </row>
    <row r="156" spans="1:4" x14ac:dyDescent="0.2">
      <c r="B156" s="1"/>
      <c r="C156" s="14"/>
      <c r="D156" s="14"/>
    </row>
    <row r="157" spans="1:4" x14ac:dyDescent="0.2">
      <c r="B157" s="1"/>
      <c r="C157" s="14"/>
      <c r="D157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B26" sqref="B26:C34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6" t="s">
        <v>601</v>
      </c>
      <c r="B1" s="177"/>
      <c r="C1" s="178"/>
    </row>
    <row r="2" spans="1:3" s="30" customFormat="1" ht="18" customHeight="1" x14ac:dyDescent="0.3">
      <c r="A2" s="179" t="s">
        <v>506</v>
      </c>
      <c r="B2" s="180"/>
      <c r="C2" s="181"/>
    </row>
    <row r="3" spans="1:3" s="30" customFormat="1" ht="18" customHeight="1" x14ac:dyDescent="0.3">
      <c r="A3" s="179" t="s">
        <v>602</v>
      </c>
      <c r="B3" s="180"/>
      <c r="C3" s="181"/>
    </row>
    <row r="4" spans="1:3" s="32" customFormat="1" ht="18" customHeight="1" x14ac:dyDescent="0.2">
      <c r="A4" s="182" t="s">
        <v>507</v>
      </c>
      <c r="B4" s="183"/>
      <c r="C4" s="184"/>
    </row>
    <row r="5" spans="1:3" s="32" customFormat="1" ht="18" customHeight="1" x14ac:dyDescent="0.2">
      <c r="A5" s="185" t="s">
        <v>406</v>
      </c>
      <c r="B5" s="186"/>
      <c r="C5" s="147">
        <v>2024</v>
      </c>
    </row>
    <row r="6" spans="1:3" x14ac:dyDescent="0.2">
      <c r="A6" s="47" t="s">
        <v>435</v>
      </c>
      <c r="B6" s="47"/>
      <c r="C6" s="92">
        <v>96289138.420000002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159353.75</v>
      </c>
    </row>
    <row r="17" spans="1:5" x14ac:dyDescent="0.2">
      <c r="A17" s="58">
        <v>3.1</v>
      </c>
      <c r="B17" s="52" t="s">
        <v>446</v>
      </c>
      <c r="C17" s="94">
        <v>0</v>
      </c>
    </row>
    <row r="18" spans="1:5" x14ac:dyDescent="0.2">
      <c r="A18" s="59">
        <v>3.2</v>
      </c>
      <c r="B18" s="52" t="s">
        <v>444</v>
      </c>
      <c r="C18" s="94">
        <v>0</v>
      </c>
    </row>
    <row r="19" spans="1:5" x14ac:dyDescent="0.2">
      <c r="A19" s="59">
        <v>3.3</v>
      </c>
      <c r="B19" s="54" t="s">
        <v>445</v>
      </c>
      <c r="C19" s="95">
        <v>159353.75</v>
      </c>
    </row>
    <row r="20" spans="1:5" x14ac:dyDescent="0.2">
      <c r="A20" s="48"/>
      <c r="B20" s="60"/>
      <c r="C20" s="61"/>
    </row>
    <row r="21" spans="1:5" x14ac:dyDescent="0.2">
      <c r="A21" s="62" t="s">
        <v>549</v>
      </c>
      <c r="B21" s="62"/>
      <c r="C21" s="92">
        <f>C6+C8-C16</f>
        <v>96129784.670000002</v>
      </c>
    </row>
    <row r="23" spans="1:5" ht="14.4" customHeight="1" x14ac:dyDescent="0.2">
      <c r="A23" s="175" t="s">
        <v>518</v>
      </c>
      <c r="B23" s="175"/>
      <c r="C23" s="175"/>
    </row>
    <row r="24" spans="1:5" x14ac:dyDescent="0.2">
      <c r="A24" s="175"/>
      <c r="B24" s="175"/>
      <c r="C24" s="175"/>
    </row>
    <row r="25" spans="1:5" x14ac:dyDescent="0.2">
      <c r="B25" s="161"/>
      <c r="C25" s="14"/>
      <c r="D25" s="14"/>
      <c r="E25" s="23"/>
    </row>
    <row r="26" spans="1:5" x14ac:dyDescent="0.2">
      <c r="B26" s="161"/>
      <c r="C26" s="14"/>
      <c r="D26" s="14"/>
      <c r="E26" s="23"/>
    </row>
    <row r="27" spans="1:5" x14ac:dyDescent="0.2">
      <c r="B27" s="161"/>
      <c r="C27" s="14"/>
      <c r="D27" s="14"/>
      <c r="E27" s="23"/>
    </row>
    <row r="28" spans="1:5" x14ac:dyDescent="0.2">
      <c r="B28" s="161"/>
      <c r="C28" s="14"/>
      <c r="D28" s="14"/>
      <c r="E28" s="23"/>
    </row>
    <row r="29" spans="1:5" x14ac:dyDescent="0.2">
      <c r="B29" s="161"/>
      <c r="C29" s="14"/>
      <c r="D29" s="14"/>
      <c r="E29" s="23"/>
    </row>
    <row r="30" spans="1:5" x14ac:dyDescent="0.2">
      <c r="B30" s="161"/>
      <c r="C30" s="14"/>
      <c r="D30" s="14"/>
      <c r="E30" s="23"/>
    </row>
    <row r="31" spans="1:5" x14ac:dyDescent="0.2">
      <c r="B31" s="161"/>
      <c r="C31" s="14"/>
      <c r="D31" s="14"/>
      <c r="E31" s="23"/>
    </row>
    <row r="32" spans="1:5" x14ac:dyDescent="0.2">
      <c r="B32" s="1"/>
      <c r="C32" s="14"/>
      <c r="D32" s="14"/>
      <c r="E32" s="23"/>
    </row>
    <row r="33" spans="2:5" x14ac:dyDescent="0.2">
      <c r="B33" s="1"/>
      <c r="C33" s="14"/>
      <c r="D33" s="14"/>
      <c r="E33" s="23"/>
    </row>
    <row r="34" spans="2:5" x14ac:dyDescent="0.2">
      <c r="B34" s="23"/>
      <c r="C34" s="23"/>
      <c r="D34" s="23"/>
      <c r="E34" s="23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topLeftCell="A22" workbookViewId="0">
      <selection activeCell="B45" sqref="B45:D55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7" t="s">
        <v>601</v>
      </c>
      <c r="B1" s="188"/>
      <c r="C1" s="189"/>
    </row>
    <row r="2" spans="1:3" s="33" customFormat="1" ht="18.899999999999999" customHeight="1" x14ac:dyDescent="0.3">
      <c r="A2" s="190" t="s">
        <v>508</v>
      </c>
      <c r="B2" s="191"/>
      <c r="C2" s="192"/>
    </row>
    <row r="3" spans="1:3" s="33" customFormat="1" ht="18.899999999999999" customHeight="1" x14ac:dyDescent="0.3">
      <c r="A3" s="190" t="s">
        <v>602</v>
      </c>
      <c r="B3" s="191"/>
      <c r="C3" s="192"/>
    </row>
    <row r="4" spans="1:3" x14ac:dyDescent="0.2">
      <c r="A4" s="182" t="s">
        <v>507</v>
      </c>
      <c r="B4" s="183"/>
      <c r="C4" s="184"/>
    </row>
    <row r="5" spans="1:3" ht="22.2" customHeight="1" x14ac:dyDescent="0.2">
      <c r="A5" s="193" t="s">
        <v>406</v>
      </c>
      <c r="B5" s="194"/>
      <c r="C5" s="147">
        <v>2024</v>
      </c>
    </row>
    <row r="6" spans="1:3" x14ac:dyDescent="0.2">
      <c r="A6" s="72" t="s">
        <v>448</v>
      </c>
      <c r="B6" s="47"/>
      <c r="C6" s="96">
        <v>67236013.950000003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5399947.8099999996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85280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354142.08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1010717.16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3949808.57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0.22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0.22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61836066.359999999</v>
      </c>
    </row>
    <row r="42" spans="1:3" ht="14.4" customHeight="1" x14ac:dyDescent="0.2">
      <c r="A42" s="175" t="s">
        <v>518</v>
      </c>
      <c r="B42" s="175"/>
      <c r="C42" s="175"/>
    </row>
    <row r="43" spans="1:3" x14ac:dyDescent="0.2">
      <c r="A43" s="175"/>
      <c r="B43" s="175"/>
      <c r="C43" s="175"/>
    </row>
    <row r="44" spans="1:3" x14ac:dyDescent="0.2">
      <c r="B44" s="161"/>
      <c r="C44" s="14"/>
    </row>
    <row r="45" spans="1:3" x14ac:dyDescent="0.2">
      <c r="B45" s="161"/>
      <c r="C45" s="14"/>
    </row>
    <row r="46" spans="1:3" x14ac:dyDescent="0.2">
      <c r="B46" s="161"/>
      <c r="C46" s="14"/>
    </row>
    <row r="47" spans="1:3" x14ac:dyDescent="0.2">
      <c r="B47" s="161"/>
      <c r="C47" s="14"/>
    </row>
    <row r="48" spans="1:3" x14ac:dyDescent="0.2">
      <c r="B48" s="161"/>
      <c r="C48" s="14"/>
    </row>
    <row r="49" spans="2:3" x14ac:dyDescent="0.2">
      <c r="B49" s="161"/>
      <c r="C49" s="14"/>
    </row>
    <row r="50" spans="2:3" x14ac:dyDescent="0.2">
      <c r="B50" s="1"/>
      <c r="C50" s="14"/>
    </row>
    <row r="51" spans="2:3" x14ac:dyDescent="0.2">
      <c r="B51" s="1"/>
      <c r="C51" s="14"/>
    </row>
    <row r="52" spans="2:3" x14ac:dyDescent="0.2">
      <c r="B52" s="23"/>
      <c r="C52" s="23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D69" sqref="D69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4" t="s">
        <v>601</v>
      </c>
      <c r="B1" s="196"/>
      <c r="C1" s="196"/>
      <c r="D1" s="196"/>
      <c r="E1" s="196"/>
      <c r="F1" s="196"/>
      <c r="G1" s="21" t="s">
        <v>498</v>
      </c>
      <c r="H1" s="22">
        <v>2024</v>
      </c>
    </row>
    <row r="2" spans="1:10" ht="18.899999999999999" customHeight="1" x14ac:dyDescent="0.2">
      <c r="A2" s="174" t="s">
        <v>509</v>
      </c>
      <c r="B2" s="196"/>
      <c r="C2" s="196"/>
      <c r="D2" s="196"/>
      <c r="E2" s="196"/>
      <c r="F2" s="196"/>
      <c r="G2" s="21" t="s">
        <v>499</v>
      </c>
      <c r="H2" s="22" t="s">
        <v>501</v>
      </c>
    </row>
    <row r="3" spans="1:10" ht="18.899999999999999" customHeight="1" x14ac:dyDescent="0.2">
      <c r="A3" s="197" t="s">
        <v>602</v>
      </c>
      <c r="B3" s="198"/>
      <c r="C3" s="198"/>
      <c r="D3" s="198"/>
      <c r="E3" s="198"/>
      <c r="F3" s="198"/>
      <c r="G3" s="21" t="s">
        <v>500</v>
      </c>
      <c r="H3" s="22">
        <v>3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5" t="s">
        <v>553</v>
      </c>
      <c r="C39" s="195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49927424.280000001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-10338290.109999999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56700004.25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84167.69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-96373306.109999999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5" t="s">
        <v>554</v>
      </c>
      <c r="C48" s="195"/>
    </row>
    <row r="49" spans="1:4" x14ac:dyDescent="0.2">
      <c r="B49" s="149" t="s">
        <v>406</v>
      </c>
      <c r="C49" s="148">
        <f>H1</f>
        <v>2024</v>
      </c>
    </row>
    <row r="50" spans="1:4" x14ac:dyDescent="0.2">
      <c r="A50" s="23">
        <v>8210</v>
      </c>
      <c r="B50" s="112" t="s">
        <v>47</v>
      </c>
      <c r="C50" s="114">
        <v>-49927424.280000001</v>
      </c>
    </row>
    <row r="51" spans="1:4" x14ac:dyDescent="0.2">
      <c r="A51" s="23">
        <v>8220</v>
      </c>
      <c r="B51" s="112" t="s">
        <v>46</v>
      </c>
      <c r="C51" s="114">
        <v>49017881.270000003</v>
      </c>
    </row>
    <row r="52" spans="1:4" x14ac:dyDescent="0.2">
      <c r="A52" s="23">
        <v>8230</v>
      </c>
      <c r="B52" s="112" t="s">
        <v>600</v>
      </c>
      <c r="C52" s="114">
        <v>-73161114.290000007</v>
      </c>
    </row>
    <row r="53" spans="1:4" x14ac:dyDescent="0.2">
      <c r="A53" s="23">
        <v>8240</v>
      </c>
      <c r="B53" s="112" t="s">
        <v>45</v>
      </c>
      <c r="C53" s="114">
        <v>6687799.8899999997</v>
      </c>
    </row>
    <row r="54" spans="1:4" x14ac:dyDescent="0.2">
      <c r="A54" s="23">
        <v>8250</v>
      </c>
      <c r="B54" s="112" t="s">
        <v>44</v>
      </c>
      <c r="C54" s="114">
        <v>0</v>
      </c>
    </row>
    <row r="55" spans="1:4" x14ac:dyDescent="0.2">
      <c r="A55" s="23">
        <v>8260</v>
      </c>
      <c r="B55" s="112" t="s">
        <v>43</v>
      </c>
      <c r="C55" s="114">
        <v>73421.73</v>
      </c>
    </row>
    <row r="56" spans="1:4" x14ac:dyDescent="0.2">
      <c r="A56" s="23">
        <v>8270</v>
      </c>
      <c r="B56" s="112" t="s">
        <v>42</v>
      </c>
      <c r="C56" s="114">
        <v>67309435.680000007</v>
      </c>
    </row>
    <row r="58" spans="1:4" x14ac:dyDescent="0.2">
      <c r="B58" s="14" t="s">
        <v>518</v>
      </c>
    </row>
    <row r="61" spans="1:4" x14ac:dyDescent="0.2">
      <c r="B61" s="161"/>
      <c r="C61" s="14"/>
      <c r="D61" s="31"/>
    </row>
    <row r="62" spans="1:4" x14ac:dyDescent="0.2">
      <c r="B62" s="161"/>
      <c r="C62" s="14"/>
      <c r="D62" s="31"/>
    </row>
    <row r="63" spans="1:4" x14ac:dyDescent="0.2">
      <c r="B63" s="161"/>
      <c r="C63" s="14"/>
      <c r="D63" s="31"/>
    </row>
    <row r="64" spans="1:4" x14ac:dyDescent="0.2">
      <c r="B64" s="161"/>
      <c r="C64" s="14"/>
      <c r="D64" s="31"/>
    </row>
    <row r="65" spans="2:4" x14ac:dyDescent="0.2">
      <c r="B65" s="161"/>
      <c r="C65" s="14"/>
      <c r="D65" s="31"/>
    </row>
    <row r="66" spans="2:4" x14ac:dyDescent="0.2">
      <c r="B66" s="1"/>
      <c r="C66" s="14"/>
      <c r="D66" s="31"/>
    </row>
    <row r="67" spans="2:4" x14ac:dyDescent="0.2">
      <c r="B67" s="1"/>
      <c r="C67" s="14"/>
      <c r="D67" s="31"/>
    </row>
    <row r="68" spans="2:4" x14ac:dyDescent="0.2">
      <c r="D68" s="31"/>
    </row>
    <row r="69" spans="2:4" x14ac:dyDescent="0.2">
      <c r="B69" s="31"/>
      <c r="C69" s="31"/>
      <c r="D69" s="31"/>
    </row>
    <row r="70" spans="2:4" x14ac:dyDescent="0.2">
      <c r="B70" s="31"/>
      <c r="C70" s="31"/>
      <c r="D70" s="31"/>
    </row>
    <row r="71" spans="2:4" x14ac:dyDescent="0.2">
      <c r="B71" s="31"/>
      <c r="C71" s="31"/>
      <c r="D71" s="31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2019-02-13T21:19:08Z</cp:lastPrinted>
  <dcterms:created xsi:type="dcterms:W3CDTF">2012-12-11T20:36:24Z</dcterms:created>
  <dcterms:modified xsi:type="dcterms:W3CDTF">2024-10-31T18:46:06Z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