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<sst xmlns="http://schemas.openxmlformats.org/spreadsheetml/2006/main" count="202" uniqueCount="142">
  <si>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</si>
  <si>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</si>
  <si>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</si>
  <si>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</si>
  <si>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</si>
  <si>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</si>
  <si>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</si>
  <si>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</si>
  <si>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</si>
  <si>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</si>
  <si>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</si>
  <si>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</si>
  <si>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</si>
  <si>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</si>
  <si>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</si>
  <si>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</si>
  <si>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</si>
  <si>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</si>
  <si>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</si>
  <si>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</si>
  <si>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</si>
  <si>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</si>
  <si>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</si>
  <si>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</si>
  <si>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</si>
  <si>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</si>
  <si>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</si>
  <si>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</si>
  <si>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</si>
  <si>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</si>
  <si>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</si>
  <si>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</si>
  <si>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</si>
  <si>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</si>
  <si>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</si>
  <si>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</si>
  <si>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</si>
  <si>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</si>
  <si>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</si>
  <si>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</si>
  <si>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</si>
  <si>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</si>
  <si>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</si>
  <si>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</si>
  <si>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</si>
  <si>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</si>
  <si>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</si>
  <si>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</si>
  <si>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</si>
  <si>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</si>
  <si>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</si>
  <si>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</si>
  <si>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</si>
  <si>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</si>
  <si>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</si>
  <si>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</si>
  <si>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</si>
  <si>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</si>
  <si>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</si>
  <si>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</si>
  <si>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</si>
  <si>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</si>
  <si>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</si>
  <si>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</si>
  <si>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</si>
  <si>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</si>
  <si>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</si>
  <si>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</si>
  <si>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</si>
  <si>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</si>
  <si>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</si>
  <si>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</si>
  <si>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</si>
  <si>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</si>
  <si>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</si>
  <si>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</si>
  <si>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</si>
  <si>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</si>
  <si>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</si>
  <si>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</si>
  <si>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</si>
  <si>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</si>
  <si>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</si>
  <si>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</si>
  <si>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</si>
  <si>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</si>
  <si>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</si>
  <si>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</si>
  <si>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</si>
  <si>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</si>
  <si>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</si>
  <si>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</si>
  <si>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</si>
  <si>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</si>
  <si>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</si>
  <si>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</si>
  <si>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</si>
  <si>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</si>
  <si>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</si>
  <si>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</si>
  <si>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</si>
  <si>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</si>
  <si>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</si>
  <si>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</si>
  <si>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</si>
  <si>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</si>
  <si>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</si>
  <si>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</si>
  <si>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</si>
  <si>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</si>
  <si>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</si>
  <si>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</si>
  <si>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</si>
  <si>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</si>
  <si>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</si>
  <si>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</si>
  <si>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</si>
  <si>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</si>
  <si>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</si>
  <si>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</si>
  <si>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</si>
  <si>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</si>
  <si>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</si>
  <si>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</si>
  <si>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</si>
  <si>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</si>
  <si>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</si>
  <si>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</si>
  <si>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</si>
  <si>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</si>
  <si>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 SAN MIGUEL ALLENDE
Estado Analítico del Ejercicio del Presupuesto de Egresos
Clasificación por Objeto del Gasto (Capítulo y Concepto)
Del 1 de Enero al 31 de Diciembre de 2024</t>
  </si>
  <si>
    <t>UNIVERSIDAD TECNOLOGICA DE SAN MIGUEL ALLENDE
Estado Analítico del Ejercicio del Presupuesto de Egresos
Clasificación Económica (por Tipo de Gasto)
Del 1 de Enero al 31 de Diciembre de 2024</t>
  </si>
  <si>
    <t>211213050010000 RECTORÍA GENERAL UTSMA</t>
  </si>
  <si>
    <t>211213050020000 DIR DE ADMINISTRACIÓN Y</t>
  </si>
  <si>
    <t>211213050030000 DIRECCIÓN ACADÉMICA UTSM</t>
  </si>
  <si>
    <t>211213050040000 DIRECCIÓN DE VINCULACIÓN</t>
  </si>
  <si>
    <t>211213050A10000 ÓRGANO INTERNO DE CONTRO</t>
  </si>
  <si>
    <t>211213050D10000 UTSMA EXTENSIÓN DOCTOR M</t>
  </si>
  <si>
    <t>UNIVERSIDAD TECNOLOGICA DE SAN MIGUEL ALLENDE
Estado Analítico del Ejercicio del Presupuesto de Egresos
Clasificación Administrativa
Del 1 de Enero al 31 de Diciembre de 2024</t>
  </si>
  <si>
    <t>UNIVERSIDAD TECNOLOGICA DE SAN MIGUEL ALLENDE
Estado Analítico del Ejercicio del Presupuesto de Egresos
Clasificación Administrativa (Poderes)
Del 1 de Enero al 31 de Diciembre de 2024</t>
  </si>
  <si>
    <t>UNIVERSIDAD TECNOLOGICA DE SAN MIGUEL ALLENDE
Estado Analítico del Ejercicio del Presupuesto de Egresos
Clasificación Administrativa (Sector Paraestatal)
Del 1 de Enero al 31 de Diciembre de 2024</t>
  </si>
  <si>
    <t>UNIVERSIDAD TECNOLOGICA DE SAN MIGUEL ALLENDE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</si>
</sst>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81</xdr:row>
      <xdr:rowOff>76200</xdr:rowOff>
    </xdr:from>
    <xdr:to>
      <xdr:col>0</xdr:col>
      <xdr:colOff>3457575</xdr:colOff>
      <xdr:row>86</xdr:row>
      <xdr:rowOff>51435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8100" y="1230630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1123950</xdr:colOff>
      <xdr:row>82</xdr:row>
      <xdr:rowOff>66675</xdr:rowOff>
    </xdr:from>
    <xdr:to>
      <xdr:col>7</xdr:col>
      <xdr:colOff>165735</xdr:colOff>
      <xdr:row>87</xdr:row>
      <xdr:rowOff>26670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762625" y="124396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19</xdr:row>
      <xdr:rowOff>123825</xdr:rowOff>
    </xdr:from>
    <xdr:to>
      <xdr:col>8</xdr:col>
      <xdr:colOff>89535</xdr:colOff>
      <xdr:row>24</xdr:row>
      <xdr:rowOff>83820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419725" y="349567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47625</xdr:colOff>
      <xdr:row>20</xdr:row>
      <xdr:rowOff>0</xdr:rowOff>
    </xdr:from>
    <xdr:to>
      <xdr:col>1</xdr:col>
      <xdr:colOff>742950</xdr:colOff>
      <xdr:row>24</xdr:row>
      <xdr:rowOff>118110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7625" y="351472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3419475</xdr:colOff>
      <xdr:row>61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100869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1038225</xdr:colOff>
      <xdr:row>57</xdr:row>
      <xdr:rowOff>28575</xdr:rowOff>
    </xdr:from>
    <xdr:to>
      <xdr:col>6</xdr:col>
      <xdr:colOff>165735</xdr:colOff>
      <xdr:row>61</xdr:row>
      <xdr:rowOff>131445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638800" y="101155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3419475</xdr:colOff>
      <xdr:row>50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72294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561975</xdr:colOff>
      <xdr:row>45</xdr:row>
      <xdr:rowOff>133350</xdr:rowOff>
    </xdr:from>
    <xdr:to>
      <xdr:col>8</xdr:col>
      <xdr:colOff>51435</xdr:colOff>
      <xdr:row>50</xdr:row>
      <xdr:rowOff>93345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172325" y="72199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D84" sqref="D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130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58</v>
      </c>
      <c r="E2" s="29"/>
      <c r="F2" s="30"/>
      <c r="G2" s="43" t="s">
        <v>57</v>
      </c>
    </row>
    <row r="3" spans="1:8" ht="24.95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4"/>
    </row>
    <row r="4" spans="1:8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8" x14ac:dyDescent="0.2">
      <c r="A5" s="17" t="s">
        <v>59</v>
      </c>
      <c r="B5" s="12">
        <f>SUM(B6:B12)</f>
        <v>34296858</v>
      </c>
      <c r="C5" s="12">
        <f>SUM(C6:C12)</f>
        <v>11567501.069999998</v>
      </c>
      <c r="D5" s="12">
        <f>B5+C5</f>
        <v>45864359.07</v>
      </c>
      <c r="E5" s="12">
        <f>SUM(E6:E12)</f>
        <v>42669240.519999996</v>
      </c>
      <c r="F5" s="12">
        <f>SUM(F6:F12)</f>
        <v>42669240.519999996</v>
      </c>
      <c r="G5" s="12">
        <f>D5-E5</f>
        <v>3195118.5500000045</v>
      </c>
    </row>
    <row r="6" spans="1:8" x14ac:dyDescent="0.2">
      <c r="A6" s="19" t="s">
        <v>63</v>
      </c>
      <c r="B6" s="5">
        <v>17611329.120000001</v>
      </c>
      <c r="C6" s="5">
        <v>482576.39</v>
      </c>
      <c r="D6" s="5">
        <f t="shared" ref="D6:D69" si="0">B6+C6</f>
        <v>18093905.510000002</v>
      </c>
      <c r="E6" s="5">
        <v>17797212.649999999</v>
      </c>
      <c r="F6" s="5">
        <v>17797212.649999999</v>
      </c>
      <c r="G6" s="5">
        <f t="shared" ref="G6:G69" si="1">D6-E6</f>
        <v>296692.86000000313</v>
      </c>
      <c r="H6" s="9">
        <v>1100</v>
      </c>
    </row>
    <row r="7" spans="1:8" x14ac:dyDescent="0.2">
      <c r="A7" s="19" t="s">
        <v>64</v>
      </c>
      <c r="B7" s="5">
        <v>4845831.84</v>
      </c>
      <c r="C7" s="5">
        <v>5520295.9699999997</v>
      </c>
      <c r="D7" s="5">
        <f t="shared" si="0"/>
        <v>10366127.809999999</v>
      </c>
      <c r="E7" s="5">
        <v>9863845.3300000001</v>
      </c>
      <c r="F7" s="5">
        <v>9863845.3300000001</v>
      </c>
      <c r="G7" s="5">
        <f t="shared" si="1"/>
        <v>502282.47999999858</v>
      </c>
      <c r="H7" s="9">
        <v>1200</v>
      </c>
    </row>
    <row r="8" spans="1:8" x14ac:dyDescent="0.2">
      <c r="A8" s="19" t="s">
        <v>65</v>
      </c>
      <c r="B8" s="5">
        <v>3920816.98</v>
      </c>
      <c r="C8" s="5">
        <v>1395989.43</v>
      </c>
      <c r="D8" s="5">
        <f t="shared" si="0"/>
        <v>5316806.41</v>
      </c>
      <c r="E8" s="5">
        <v>4486918.97</v>
      </c>
      <c r="F8" s="5">
        <v>4486918.97</v>
      </c>
      <c r="G8" s="5">
        <f t="shared" si="1"/>
        <v>829887.44000000041</v>
      </c>
      <c r="H8" s="9">
        <v>1300</v>
      </c>
    </row>
    <row r="9" spans="1:8" x14ac:dyDescent="0.2">
      <c r="A9" s="19" t="s">
        <v>33</v>
      </c>
      <c r="B9" s="5">
        <v>6114039.6600000001</v>
      </c>
      <c r="C9" s="5">
        <v>3123819.17</v>
      </c>
      <c r="D9" s="5">
        <f t="shared" si="0"/>
        <v>9237858.8300000001</v>
      </c>
      <c r="E9" s="5">
        <v>8532013.1799999997</v>
      </c>
      <c r="F9" s="5">
        <v>8532013.1799999997</v>
      </c>
      <c r="G9" s="5">
        <f t="shared" si="1"/>
        <v>705845.65000000037</v>
      </c>
      <c r="H9" s="9">
        <v>1400</v>
      </c>
    </row>
    <row r="10" spans="1:8" x14ac:dyDescent="0.2">
      <c r="A10" s="19" t="s">
        <v>66</v>
      </c>
      <c r="B10" s="5">
        <v>1804840.4</v>
      </c>
      <c r="C10" s="5">
        <v>1044820.11</v>
      </c>
      <c r="D10" s="5">
        <f t="shared" si="0"/>
        <v>2849660.51</v>
      </c>
      <c r="E10" s="5">
        <v>1989250.39</v>
      </c>
      <c r="F10" s="5">
        <v>1989250.39</v>
      </c>
      <c r="G10" s="5">
        <f t="shared" si="1"/>
        <v>860410.11999999988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124</v>
      </c>
      <c r="B13" s="13">
        <f>SUM(B14:B22)</f>
        <v>2713744.38</v>
      </c>
      <c r="C13" s="13">
        <f>SUM(C14:C22)</f>
        <v>39188271.00999999</v>
      </c>
      <c r="D13" s="13">
        <f t="shared" si="0"/>
        <v>41902015.389999993</v>
      </c>
      <c r="E13" s="13">
        <f>SUM(E14:E22)</f>
        <v>39744622.419999994</v>
      </c>
      <c r="F13" s="13">
        <f>SUM(F14:F22)</f>
        <v>39489114.269999996</v>
      </c>
      <c r="G13" s="13">
        <f t="shared" si="1"/>
        <v>2157392.9699999988</v>
      </c>
      <c r="H13" s="18">
        <v>0</v>
      </c>
    </row>
    <row r="14" spans="1:8" x14ac:dyDescent="0.2">
      <c r="A14" s="19" t="s">
        <v>68</v>
      </c>
      <c r="B14" s="5">
        <v>562372.68999999994</v>
      </c>
      <c r="C14" s="5">
        <v>-1340.74</v>
      </c>
      <c r="D14" s="5">
        <f t="shared" si="0"/>
        <v>561031.94999999995</v>
      </c>
      <c r="E14" s="5">
        <v>420266.9</v>
      </c>
      <c r="F14" s="5">
        <v>402883.36</v>
      </c>
      <c r="G14" s="5">
        <f t="shared" si="1"/>
        <v>140765.04999999993</v>
      </c>
      <c r="H14" s="9">
        <v>2100</v>
      </c>
    </row>
    <row r="15" spans="1:8" x14ac:dyDescent="0.2">
      <c r="A15" s="19" t="s">
        <v>69</v>
      </c>
      <c r="B15" s="5">
        <v>549320</v>
      </c>
      <c r="C15" s="5">
        <v>38195518.82</v>
      </c>
      <c r="D15" s="5">
        <f t="shared" si="0"/>
        <v>38744838.82</v>
      </c>
      <c r="E15" s="5">
        <v>38018449.670000002</v>
      </c>
      <c r="F15" s="5">
        <v>37844306.18</v>
      </c>
      <c r="G15" s="5">
        <f t="shared" si="1"/>
        <v>726389.14999999851</v>
      </c>
      <c r="H15" s="9">
        <v>2200</v>
      </c>
    </row>
    <row r="16" spans="1:8" x14ac:dyDescent="0.2">
      <c r="A16" s="19" t="s">
        <v>70</v>
      </c>
      <c r="B16" s="5">
        <v>0</v>
      </c>
      <c r="C16" s="5">
        <v>222087.76</v>
      </c>
      <c r="D16" s="5">
        <f t="shared" si="0"/>
        <v>222087.76</v>
      </c>
      <c r="E16" s="5">
        <v>129837.75999999999</v>
      </c>
      <c r="F16" s="5">
        <v>129837.75999999999</v>
      </c>
      <c r="G16" s="5">
        <f t="shared" si="1"/>
        <v>92250.000000000015</v>
      </c>
      <c r="H16" s="9">
        <v>2300</v>
      </c>
    </row>
    <row r="17" spans="1:8" x14ac:dyDescent="0.2">
      <c r="A17" s="19" t="s">
        <v>71</v>
      </c>
      <c r="B17" s="5">
        <v>211841.69</v>
      </c>
      <c r="C17" s="5">
        <v>103788.5</v>
      </c>
      <c r="D17" s="5">
        <f t="shared" si="0"/>
        <v>315630.19</v>
      </c>
      <c r="E17" s="5">
        <v>85639.91</v>
      </c>
      <c r="F17" s="5">
        <v>75377.91</v>
      </c>
      <c r="G17" s="5">
        <f t="shared" si="1"/>
        <v>229990.28</v>
      </c>
      <c r="H17" s="9">
        <v>2400</v>
      </c>
    </row>
    <row r="18" spans="1:8" x14ac:dyDescent="0.2">
      <c r="A18" s="19" t="s">
        <v>72</v>
      </c>
      <c r="B18" s="5">
        <v>90000</v>
      </c>
      <c r="C18" s="5">
        <v>713612.97</v>
      </c>
      <c r="D18" s="5">
        <f t="shared" si="0"/>
        <v>803612.97</v>
      </c>
      <c r="E18" s="5">
        <v>321020.36</v>
      </c>
      <c r="F18" s="5">
        <v>313610.36</v>
      </c>
      <c r="G18" s="5">
        <f t="shared" si="1"/>
        <v>482592.61</v>
      </c>
      <c r="H18" s="9">
        <v>2500</v>
      </c>
    </row>
    <row r="19" spans="1:8" x14ac:dyDescent="0.2">
      <c r="A19" s="19" t="s">
        <v>73</v>
      </c>
      <c r="B19" s="5">
        <v>511740</v>
      </c>
      <c r="C19" s="5">
        <v>360870.25</v>
      </c>
      <c r="D19" s="5">
        <f t="shared" si="0"/>
        <v>872610.25</v>
      </c>
      <c r="E19" s="5">
        <v>700680.48</v>
      </c>
      <c r="F19" s="5">
        <v>663261.36</v>
      </c>
      <c r="G19" s="5">
        <f t="shared" si="1"/>
        <v>171929.77000000002</v>
      </c>
      <c r="H19" s="9">
        <v>2600</v>
      </c>
    </row>
    <row r="20" spans="1:8" x14ac:dyDescent="0.2">
      <c r="A20" s="19" t="s">
        <v>74</v>
      </c>
      <c r="B20" s="5">
        <v>677520</v>
      </c>
      <c r="C20" s="5">
        <v>-514779.92</v>
      </c>
      <c r="D20" s="5">
        <f t="shared" si="0"/>
        <v>162740.08000000002</v>
      </c>
      <c r="E20" s="5">
        <v>22535.5</v>
      </c>
      <c r="F20" s="5">
        <v>17795.5</v>
      </c>
      <c r="G20" s="5">
        <f t="shared" si="1"/>
        <v>140204.58000000002</v>
      </c>
      <c r="H20" s="9">
        <v>2700</v>
      </c>
    </row>
    <row r="21" spans="1:8" x14ac:dyDescent="0.2">
      <c r="A21" s="19" t="s">
        <v>75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76</v>
      </c>
      <c r="B22" s="5">
        <v>110950</v>
      </c>
      <c r="C22" s="5">
        <v>108513.37</v>
      </c>
      <c r="D22" s="5">
        <f t="shared" si="0"/>
        <v>219463.37</v>
      </c>
      <c r="E22" s="5">
        <v>46191.839999999997</v>
      </c>
      <c r="F22" s="5">
        <v>42041.84</v>
      </c>
      <c r="G22" s="5">
        <f t="shared" si="1"/>
        <v>173271.53</v>
      </c>
      <c r="H22" s="9">
        <v>2900</v>
      </c>
    </row>
    <row r="23" spans="1:8" x14ac:dyDescent="0.2">
      <c r="A23" s="17" t="s">
        <v>60</v>
      </c>
      <c r="B23" s="13">
        <f>SUM(B24:B32)</f>
        <v>11817623.300000001</v>
      </c>
      <c r="C23" s="13">
        <f>SUM(C24:C32)</f>
        <v>9127237.6499999985</v>
      </c>
      <c r="D23" s="13">
        <f t="shared" si="0"/>
        <v>20944860.949999999</v>
      </c>
      <c r="E23" s="13">
        <f>SUM(E24:E32)</f>
        <v>14474021.710000003</v>
      </c>
      <c r="F23" s="13">
        <f>SUM(F24:F32)</f>
        <v>14222267.630000001</v>
      </c>
      <c r="G23" s="13">
        <f t="shared" si="1"/>
        <v>6470839.2399999965</v>
      </c>
      <c r="H23" s="18">
        <v>0</v>
      </c>
    </row>
    <row r="24" spans="1:8" x14ac:dyDescent="0.2">
      <c r="A24" s="19" t="s">
        <v>77</v>
      </c>
      <c r="B24" s="5">
        <v>1011120</v>
      </c>
      <c r="C24" s="5">
        <v>68108.5</v>
      </c>
      <c r="D24" s="5">
        <f t="shared" si="0"/>
        <v>1079228.5</v>
      </c>
      <c r="E24" s="5">
        <v>976391.78</v>
      </c>
      <c r="F24" s="5">
        <v>976391.78</v>
      </c>
      <c r="G24" s="5">
        <f t="shared" si="1"/>
        <v>102836.71999999997</v>
      </c>
      <c r="H24" s="9">
        <v>3100</v>
      </c>
    </row>
    <row r="25" spans="1:8" x14ac:dyDescent="0.2">
      <c r="A25" s="19" t="s">
        <v>78</v>
      </c>
      <c r="B25" s="5">
        <v>1289206</v>
      </c>
      <c r="C25" s="5">
        <v>747002.28</v>
      </c>
      <c r="D25" s="5">
        <f t="shared" si="0"/>
        <v>2036208.28</v>
      </c>
      <c r="E25" s="5">
        <v>1146416.3500000001</v>
      </c>
      <c r="F25" s="5">
        <v>1146416.3500000001</v>
      </c>
      <c r="G25" s="5">
        <f t="shared" si="1"/>
        <v>889791.92999999993</v>
      </c>
      <c r="H25" s="9">
        <v>3200</v>
      </c>
    </row>
    <row r="26" spans="1:8" x14ac:dyDescent="0.2">
      <c r="A26" s="19" t="s">
        <v>79</v>
      </c>
      <c r="B26" s="5">
        <v>3825967.4</v>
      </c>
      <c r="C26" s="5">
        <v>1043119.4</v>
      </c>
      <c r="D26" s="5">
        <f t="shared" si="0"/>
        <v>4869086.8</v>
      </c>
      <c r="E26" s="5">
        <v>3990183.34</v>
      </c>
      <c r="F26" s="5">
        <v>3990183.34</v>
      </c>
      <c r="G26" s="5">
        <f t="shared" si="1"/>
        <v>878903.46</v>
      </c>
      <c r="H26" s="9">
        <v>3300</v>
      </c>
    </row>
    <row r="27" spans="1:8" x14ac:dyDescent="0.2">
      <c r="A27" s="19" t="s">
        <v>80</v>
      </c>
      <c r="B27" s="5">
        <v>0</v>
      </c>
      <c r="C27" s="5">
        <v>182906.11</v>
      </c>
      <c r="D27" s="5">
        <f t="shared" si="0"/>
        <v>182906.11</v>
      </c>
      <c r="E27" s="5">
        <v>177409.15</v>
      </c>
      <c r="F27" s="5">
        <v>177409.15</v>
      </c>
      <c r="G27" s="5">
        <f t="shared" si="1"/>
        <v>5496.9599999999919</v>
      </c>
      <c r="H27" s="9">
        <v>3400</v>
      </c>
    </row>
    <row r="28" spans="1:8" x14ac:dyDescent="0.2">
      <c r="A28" s="19" t="s">
        <v>81</v>
      </c>
      <c r="B28" s="5">
        <v>3291200.88</v>
      </c>
      <c r="C28" s="5">
        <v>5797076.7199999997</v>
      </c>
      <c r="D28" s="5">
        <f t="shared" si="0"/>
        <v>9088277.5999999996</v>
      </c>
      <c r="E28" s="5">
        <v>5255099.2300000004</v>
      </c>
      <c r="F28" s="5">
        <v>5059276.2699999996</v>
      </c>
      <c r="G28" s="5">
        <f t="shared" si="1"/>
        <v>3833178.3699999992</v>
      </c>
      <c r="H28" s="9">
        <v>3500</v>
      </c>
    </row>
    <row r="29" spans="1:8" x14ac:dyDescent="0.2">
      <c r="A29" s="19" t="s">
        <v>82</v>
      </c>
      <c r="B29" s="5">
        <v>388000</v>
      </c>
      <c r="C29" s="5">
        <v>528101.24</v>
      </c>
      <c r="D29" s="5">
        <f t="shared" si="0"/>
        <v>916101.24</v>
      </c>
      <c r="E29" s="5">
        <v>795087.64</v>
      </c>
      <c r="F29" s="5">
        <v>739156.52</v>
      </c>
      <c r="G29" s="5">
        <f t="shared" si="1"/>
        <v>121013.59999999998</v>
      </c>
      <c r="H29" s="9">
        <v>3600</v>
      </c>
    </row>
    <row r="30" spans="1:8" x14ac:dyDescent="0.2">
      <c r="A30" s="19" t="s">
        <v>83</v>
      </c>
      <c r="B30" s="5">
        <v>323400</v>
      </c>
      <c r="C30" s="5">
        <v>203787.37</v>
      </c>
      <c r="D30" s="5">
        <f t="shared" si="0"/>
        <v>527187.37</v>
      </c>
      <c r="E30" s="5">
        <v>492543.38</v>
      </c>
      <c r="F30" s="5">
        <v>492543.38</v>
      </c>
      <c r="G30" s="5">
        <f t="shared" si="1"/>
        <v>34643.989999999991</v>
      </c>
      <c r="H30" s="9">
        <v>3700</v>
      </c>
    </row>
    <row r="31" spans="1:8" x14ac:dyDescent="0.2">
      <c r="A31" s="19" t="s">
        <v>84</v>
      </c>
      <c r="B31" s="5">
        <v>506500</v>
      </c>
      <c r="C31" s="5">
        <v>452077.78</v>
      </c>
      <c r="D31" s="5">
        <f t="shared" si="0"/>
        <v>958577.78</v>
      </c>
      <c r="E31" s="5">
        <v>611344.09</v>
      </c>
      <c r="F31" s="5">
        <v>611344.09</v>
      </c>
      <c r="G31" s="5">
        <f t="shared" si="1"/>
        <v>347233.69000000006</v>
      </c>
      <c r="H31" s="9">
        <v>3800</v>
      </c>
    </row>
    <row r="32" spans="1:8" x14ac:dyDescent="0.2">
      <c r="A32" s="19" t="s">
        <v>18</v>
      </c>
      <c r="B32" s="5">
        <v>1182229.02</v>
      </c>
      <c r="C32" s="5">
        <v>105058.25</v>
      </c>
      <c r="D32" s="5">
        <f t="shared" si="0"/>
        <v>1287287.27</v>
      </c>
      <c r="E32" s="5">
        <v>1029546.75</v>
      </c>
      <c r="F32" s="5">
        <v>1029546.75</v>
      </c>
      <c r="G32" s="5">
        <f t="shared" si="1"/>
        <v>257740.52000000002</v>
      </c>
      <c r="H32" s="9">
        <v>3900</v>
      </c>
    </row>
    <row r="33" spans="1:8" x14ac:dyDescent="0.2">
      <c r="A33" s="17" t="s">
        <v>125</v>
      </c>
      <c r="B33" s="13">
        <f>SUM(B34:B42)</f>
        <v>530000</v>
      </c>
      <c r="C33" s="13">
        <f>SUM(C34:C42)</f>
        <v>1295647.78</v>
      </c>
      <c r="D33" s="13">
        <f t="shared" si="0"/>
        <v>1825647.78</v>
      </c>
      <c r="E33" s="13">
        <f>SUM(E34:E42)</f>
        <v>1265263.44</v>
      </c>
      <c r="F33" s="13">
        <f>SUM(F34:F42)</f>
        <v>1265263.44</v>
      </c>
      <c r="G33" s="13">
        <f t="shared" si="1"/>
        <v>560384.34000000008</v>
      </c>
      <c r="H33" s="18">
        <v>0</v>
      </c>
    </row>
    <row r="34" spans="1:8" x14ac:dyDescent="0.2">
      <c r="A34" s="19" t="s">
        <v>85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86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87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88</v>
      </c>
      <c r="B37" s="5">
        <v>530000</v>
      </c>
      <c r="C37" s="5">
        <v>1295647.78</v>
      </c>
      <c r="D37" s="5">
        <f t="shared" si="0"/>
        <v>1825647.78</v>
      </c>
      <c r="E37" s="5">
        <v>1265263.44</v>
      </c>
      <c r="F37" s="5">
        <v>1265263.44</v>
      </c>
      <c r="G37" s="5">
        <f t="shared" si="1"/>
        <v>560384.34000000008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89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90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91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126</v>
      </c>
      <c r="B43" s="13">
        <f>SUM(B44:B52)</f>
        <v>569198.6</v>
      </c>
      <c r="C43" s="13">
        <f>SUM(C44:C52)</f>
        <v>2855409.8</v>
      </c>
      <c r="D43" s="13">
        <f t="shared" si="0"/>
        <v>3424608.4</v>
      </c>
      <c r="E43" s="13">
        <f>SUM(E44:E52)</f>
        <v>2762491.4000000004</v>
      </c>
      <c r="F43" s="13">
        <f>SUM(F44:F52)</f>
        <v>2762491.4000000004</v>
      </c>
      <c r="G43" s="13">
        <f t="shared" si="1"/>
        <v>662116.99999999953</v>
      </c>
      <c r="H43" s="18">
        <v>0</v>
      </c>
    </row>
    <row r="44" spans="1:8" x14ac:dyDescent="0.2">
      <c r="A44" s="4" t="s">
        <v>92</v>
      </c>
      <c r="B44" s="5">
        <v>457915</v>
      </c>
      <c r="C44" s="5">
        <v>161910.46</v>
      </c>
      <c r="D44" s="5">
        <f t="shared" si="0"/>
        <v>619825.46</v>
      </c>
      <c r="E44" s="5">
        <v>332576</v>
      </c>
      <c r="F44" s="5">
        <v>332576</v>
      </c>
      <c r="G44" s="5">
        <f t="shared" si="1"/>
        <v>287249.45999999996</v>
      </c>
      <c r="H44" s="9">
        <v>5100</v>
      </c>
    </row>
    <row r="45" spans="1:8" x14ac:dyDescent="0.2">
      <c r="A45" s="19" t="s">
        <v>93</v>
      </c>
      <c r="B45" s="5">
        <v>16000</v>
      </c>
      <c r="C45" s="5">
        <v>259588.56</v>
      </c>
      <c r="D45" s="5">
        <f t="shared" si="0"/>
        <v>275588.56</v>
      </c>
      <c r="E45" s="5">
        <v>86078.96</v>
      </c>
      <c r="F45" s="5">
        <v>86078.96</v>
      </c>
      <c r="G45" s="5">
        <f t="shared" si="1"/>
        <v>189509.59999999998</v>
      </c>
      <c r="H45" s="9">
        <v>5200</v>
      </c>
    </row>
    <row r="46" spans="1:8" x14ac:dyDescent="0.2">
      <c r="A46" s="19" t="s">
        <v>94</v>
      </c>
      <c r="B46" s="5">
        <v>0</v>
      </c>
      <c r="C46" s="5">
        <v>401963.62</v>
      </c>
      <c r="D46" s="5">
        <f t="shared" si="0"/>
        <v>401963.62</v>
      </c>
      <c r="E46" s="5">
        <v>376762.08</v>
      </c>
      <c r="F46" s="5">
        <v>376762.08</v>
      </c>
      <c r="G46" s="5">
        <f t="shared" si="1"/>
        <v>25201.539999999979</v>
      </c>
      <c r="H46" s="9">
        <v>5300</v>
      </c>
    </row>
    <row r="47" spans="1:8" x14ac:dyDescent="0.2">
      <c r="A47" s="19" t="s">
        <v>95</v>
      </c>
      <c r="B47" s="5">
        <v>0</v>
      </c>
      <c r="C47" s="5">
        <v>810000</v>
      </c>
      <c r="D47" s="5">
        <f t="shared" si="0"/>
        <v>810000</v>
      </c>
      <c r="E47" s="5">
        <v>810000</v>
      </c>
      <c r="F47" s="5">
        <v>810000</v>
      </c>
      <c r="G47" s="5">
        <f t="shared" si="1"/>
        <v>0</v>
      </c>
      <c r="H47" s="9">
        <v>5400</v>
      </c>
    </row>
    <row r="48" spans="1:8" x14ac:dyDescent="0.2">
      <c r="A48" s="19" t="s">
        <v>96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97</v>
      </c>
      <c r="B49" s="5">
        <v>95283.6</v>
      </c>
      <c r="C49" s="5">
        <v>1221947.1599999999</v>
      </c>
      <c r="D49" s="5">
        <f t="shared" si="0"/>
        <v>1317230.76</v>
      </c>
      <c r="E49" s="5">
        <v>1157074.3600000001</v>
      </c>
      <c r="F49" s="5">
        <v>1157074.3600000001</v>
      </c>
      <c r="G49" s="5">
        <f t="shared" si="1"/>
        <v>160156.39999999991</v>
      </c>
      <c r="H49" s="9">
        <v>5600</v>
      </c>
    </row>
    <row r="50" spans="1:8" x14ac:dyDescent="0.2">
      <c r="A50" s="19" t="s">
        <v>98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99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100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61</v>
      </c>
      <c r="B53" s="13">
        <f>SUM(B54:B56)</f>
        <v>0</v>
      </c>
      <c r="C53" s="13">
        <f>SUM(C54:C56)</f>
        <v>17870310.559999999</v>
      </c>
      <c r="D53" s="13">
        <f t="shared" si="0"/>
        <v>17870310.559999999</v>
      </c>
      <c r="E53" s="13">
        <f>SUM(E54:E56)</f>
        <v>5795004.5099999998</v>
      </c>
      <c r="F53" s="13">
        <f>SUM(F54:F56)</f>
        <v>5795004.5099999998</v>
      </c>
      <c r="G53" s="13">
        <f t="shared" si="1"/>
        <v>12075306.049999999</v>
      </c>
      <c r="H53" s="18">
        <v>0</v>
      </c>
    </row>
    <row r="54" spans="1:8" x14ac:dyDescent="0.2">
      <c r="A54" s="19" t="s">
        <v>101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102</v>
      </c>
      <c r="B55" s="5">
        <v>0</v>
      </c>
      <c r="C55" s="5">
        <v>17870310.559999999</v>
      </c>
      <c r="D55" s="5">
        <f t="shared" si="0"/>
        <v>17870310.559999999</v>
      </c>
      <c r="E55" s="5">
        <v>5795004.5099999998</v>
      </c>
      <c r="F55" s="5">
        <v>5795004.5099999998</v>
      </c>
      <c r="G55" s="5">
        <f t="shared" si="1"/>
        <v>12075306.049999999</v>
      </c>
      <c r="H55" s="9">
        <v>6200</v>
      </c>
    </row>
    <row r="56" spans="1:8" x14ac:dyDescent="0.2">
      <c r="A56" s="19" t="s">
        <v>103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127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104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105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106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107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108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109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110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128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62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111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112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113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114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115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116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117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51</v>
      </c>
      <c r="B77" s="15">
        <f t="shared" ref="B77:G77" si="4">SUM(B5+B13+B23+B33+B43+B53+B57+B65+B69)</f>
        <v>49927424.280000009</v>
      </c>
      <c r="C77" s="15">
        <f t="shared" si="4"/>
        <v>81904377.86999999</v>
      </c>
      <c r="D77" s="15">
        <f t="shared" si="4"/>
        <v>131831802.15000001</v>
      </c>
      <c r="E77" s="15">
        <f t="shared" si="4"/>
        <v>106710644.00000001</v>
      </c>
      <c r="F77" s="15">
        <f t="shared" si="4"/>
        <v>106203381.77</v>
      </c>
      <c r="G77" s="15">
        <f t="shared" si="4"/>
        <v>25121158.149999999</v>
      </c>
    </row>
    <row r="79" spans="1:8" x14ac:dyDescent="0.2">
      <c r="A79" s="1" t="s">
        <v>121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activeCell="D31" sqref="D3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58</v>
      </c>
      <c r="E2" s="29"/>
      <c r="F2" s="30"/>
      <c r="G2" s="43" t="s">
        <v>57</v>
      </c>
    </row>
    <row r="3" spans="1:7" ht="24.95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4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49358225.68</v>
      </c>
      <c r="C6" s="5">
        <v>61178657.509999998</v>
      </c>
      <c r="D6" s="5">
        <f>B6+C6</f>
        <v>110536883.19</v>
      </c>
      <c r="E6" s="5">
        <v>98153148.090000004</v>
      </c>
      <c r="F6" s="5">
        <v>97645885.859999999</v>
      </c>
      <c r="G6" s="5">
        <f>D6-E6</f>
        <v>12383735.099999994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569198.6</v>
      </c>
      <c r="C8" s="5">
        <v>20725720.359999999</v>
      </c>
      <c r="D8" s="5">
        <f>B8+C8</f>
        <v>21294918.960000001</v>
      </c>
      <c r="E8" s="5">
        <v>8557495.9100000001</v>
      </c>
      <c r="F8" s="5">
        <v>8557495.9100000001</v>
      </c>
      <c r="G8" s="5">
        <f>D8-E8</f>
        <v>12737423.050000001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51</v>
      </c>
      <c r="B16" s="15">
        <f t="shared" ref="B16:G16" si="0">SUM(B6+B8+B10+B12+B14)</f>
        <v>49927424.280000001</v>
      </c>
      <c r="C16" s="15">
        <f t="shared" si="0"/>
        <v>81904377.870000005</v>
      </c>
      <c r="D16" s="15">
        <f t="shared" si="0"/>
        <v>131831802.15000001</v>
      </c>
      <c r="E16" s="15">
        <f t="shared" si="0"/>
        <v>106710644</v>
      </c>
      <c r="F16" s="15">
        <f t="shared" si="0"/>
        <v>106203381.77</v>
      </c>
      <c r="G16" s="15">
        <f t="shared" si="0"/>
        <v>25121158.149999995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opLeftCell="A32" workbookViewId="0">
      <selection activeCell="C60" sqref="C6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58</v>
      </c>
      <c r="E3" s="29"/>
      <c r="F3" s="30"/>
      <c r="G3" s="43" t="s">
        <v>57</v>
      </c>
    </row>
    <row r="4" spans="1:7" ht="24.95" customHeight="1" x14ac:dyDescent="0.2">
      <c r="A4" s="27" t="s">
        <v>52</v>
      </c>
      <c r="B4" s="2" t="s">
        <v>53</v>
      </c>
      <c r="C4" s="2" t="s">
        <v>118</v>
      </c>
      <c r="D4" s="2" t="s">
        <v>54</v>
      </c>
      <c r="E4" s="2" t="s">
        <v>55</v>
      </c>
      <c r="F4" s="2" t="s">
        <v>56</v>
      </c>
      <c r="G4" s="44"/>
    </row>
    <row r="5" spans="1:7" x14ac:dyDescent="0.2">
      <c r="A5" s="32"/>
      <c r="B5" s="3">
        <v>1</v>
      </c>
      <c r="C5" s="3">
        <v>2</v>
      </c>
      <c r="D5" s="3" t="s">
        <v>119</v>
      </c>
      <c r="E5" s="3">
        <v>4</v>
      </c>
      <c r="F5" s="3">
        <v>5</v>
      </c>
      <c r="G5" s="3" t="s">
        <v>120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132</v>
      </c>
      <c r="B7" s="5">
        <v>5219908.08</v>
      </c>
      <c r="C7" s="5">
        <v>19542256.82</v>
      </c>
      <c r="D7" s="5">
        <f>B7+C7</f>
        <v>24762164.899999999</v>
      </c>
      <c r="E7" s="5">
        <v>11138998.800000001</v>
      </c>
      <c r="F7" s="5">
        <v>11138998.800000001</v>
      </c>
      <c r="G7" s="5">
        <f>D7-E7</f>
        <v>13623166.099999998</v>
      </c>
    </row>
    <row r="8" spans="1:7" x14ac:dyDescent="0.2">
      <c r="A8" s="22" t="s">
        <v>133</v>
      </c>
      <c r="B8" s="5">
        <v>15280352.98</v>
      </c>
      <c r="C8" s="5">
        <v>2302732.67</v>
      </c>
      <c r="D8" s="5">
        <f t="shared" ref="D8:D13" si="0">B8+C8</f>
        <v>17583085.649999999</v>
      </c>
      <c r="E8" s="5">
        <v>14005034.800000001</v>
      </c>
      <c r="F8" s="5">
        <v>13771792.720000001</v>
      </c>
      <c r="G8" s="5">
        <f t="shared" ref="G8:G13" si="1">D8-E8</f>
        <v>3578050.8499999978</v>
      </c>
    </row>
    <row r="9" spans="1:7" x14ac:dyDescent="0.2">
      <c r="A9" s="22" t="s">
        <v>134</v>
      </c>
      <c r="B9" s="5">
        <v>25566885.280000001</v>
      </c>
      <c r="C9" s="5">
        <v>55800378.030000001</v>
      </c>
      <c r="D9" s="5">
        <f t="shared" si="0"/>
        <v>81367263.310000002</v>
      </c>
      <c r="E9" s="5">
        <v>74560678.569999993</v>
      </c>
      <c r="F9" s="5">
        <v>74286658.420000002</v>
      </c>
      <c r="G9" s="5">
        <f t="shared" si="1"/>
        <v>6806584.7400000095</v>
      </c>
    </row>
    <row r="10" spans="1:7" x14ac:dyDescent="0.2">
      <c r="A10" s="22" t="s">
        <v>135</v>
      </c>
      <c r="B10" s="5">
        <v>3392337.28</v>
      </c>
      <c r="C10" s="5">
        <v>-523252.39</v>
      </c>
      <c r="D10" s="5">
        <f t="shared" si="0"/>
        <v>2869084.8899999997</v>
      </c>
      <c r="E10" s="5">
        <v>2757333.55</v>
      </c>
      <c r="F10" s="5">
        <v>2757333.55</v>
      </c>
      <c r="G10" s="5">
        <f t="shared" si="1"/>
        <v>111751.33999999985</v>
      </c>
    </row>
    <row r="11" spans="1:7" x14ac:dyDescent="0.2">
      <c r="A11" s="22" t="s">
        <v>136</v>
      </c>
      <c r="B11" s="5">
        <v>467940.66</v>
      </c>
      <c r="C11" s="5">
        <v>-978.62</v>
      </c>
      <c r="D11" s="5">
        <f t="shared" si="0"/>
        <v>466962.04</v>
      </c>
      <c r="E11" s="5">
        <v>461760.74</v>
      </c>
      <c r="F11" s="5">
        <v>461760.74</v>
      </c>
      <c r="G11" s="5">
        <f t="shared" si="1"/>
        <v>5201.2999999999884</v>
      </c>
    </row>
    <row r="12" spans="1:7" x14ac:dyDescent="0.2">
      <c r="A12" s="22" t="s">
        <v>137</v>
      </c>
      <c r="B12" s="5">
        <v>0</v>
      </c>
      <c r="C12" s="5">
        <v>4783241.3600000003</v>
      </c>
      <c r="D12" s="5">
        <f t="shared" si="0"/>
        <v>4783241.3600000003</v>
      </c>
      <c r="E12" s="5">
        <v>3786837.54</v>
      </c>
      <c r="F12" s="5">
        <v>3786837.54</v>
      </c>
      <c r="G12" s="5">
        <f t="shared" si="1"/>
        <v>996403.8200000003</v>
      </c>
    </row>
    <row r="13" spans="1:7" x14ac:dyDescent="0.2">
      <c r="A13" s="22" t="s">
        <v>50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51</v>
      </c>
      <c r="B15" s="16">
        <f t="shared" ref="B15:G15" si="2">SUM(B7:B14)</f>
        <v>49927424.280000001</v>
      </c>
      <c r="C15" s="16">
        <f t="shared" si="2"/>
        <v>81904377.870000005</v>
      </c>
      <c r="D15" s="16">
        <f t="shared" si="2"/>
        <v>131831802.15000001</v>
      </c>
      <c r="E15" s="16">
        <f t="shared" si="2"/>
        <v>106710643.99999999</v>
      </c>
      <c r="F15" s="16">
        <f t="shared" si="2"/>
        <v>106203381.77</v>
      </c>
      <c r="G15" s="16">
        <f t="shared" si="2"/>
        <v>25121158.150000006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58</v>
      </c>
      <c r="E20" s="29"/>
      <c r="F20" s="30"/>
      <c r="G20" s="43" t="s">
        <v>57</v>
      </c>
    </row>
    <row r="21" spans="1:7" ht="22.5" x14ac:dyDescent="0.2">
      <c r="A21" s="27" t="s">
        <v>52</v>
      </c>
      <c r="B21" s="2" t="s">
        <v>53</v>
      </c>
      <c r="C21" s="2" t="s">
        <v>118</v>
      </c>
      <c r="D21" s="2" t="s">
        <v>54</v>
      </c>
      <c r="E21" s="2" t="s">
        <v>55</v>
      </c>
      <c r="F21" s="2" t="s">
        <v>56</v>
      </c>
      <c r="G21" s="44"/>
    </row>
    <row r="22" spans="1:7" x14ac:dyDescent="0.2">
      <c r="A22" s="32"/>
      <c r="B22" s="3">
        <v>1</v>
      </c>
      <c r="C22" s="3">
        <v>2</v>
      </c>
      <c r="D22" s="3" t="s">
        <v>119</v>
      </c>
      <c r="E22" s="3">
        <v>4</v>
      </c>
      <c r="F22" s="3">
        <v>5</v>
      </c>
      <c r="G22" s="3" t="s">
        <v>120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51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58</v>
      </c>
      <c r="E33" s="29"/>
      <c r="F33" s="30"/>
      <c r="G33" s="43" t="s">
        <v>57</v>
      </c>
    </row>
    <row r="34" spans="1:7" ht="22.5" x14ac:dyDescent="0.2">
      <c r="A34" s="27" t="s">
        <v>52</v>
      </c>
      <c r="B34" s="2" t="s">
        <v>53</v>
      </c>
      <c r="C34" s="2" t="s">
        <v>118</v>
      </c>
      <c r="D34" s="2" t="s">
        <v>54</v>
      </c>
      <c r="E34" s="2" t="s">
        <v>55</v>
      </c>
      <c r="F34" s="2" t="s">
        <v>56</v>
      </c>
      <c r="G34" s="44"/>
    </row>
    <row r="35" spans="1:7" x14ac:dyDescent="0.2">
      <c r="A35" s="32"/>
      <c r="B35" s="3">
        <v>1</v>
      </c>
      <c r="C35" s="3">
        <v>2</v>
      </c>
      <c r="D35" s="3" t="s">
        <v>119</v>
      </c>
      <c r="E35" s="3">
        <v>4</v>
      </c>
      <c r="F35" s="3">
        <v>5</v>
      </c>
      <c r="G35" s="3" t="s">
        <v>120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49927424.280000001</v>
      </c>
      <c r="C37" s="5">
        <v>81904377.870000005</v>
      </c>
      <c r="D37" s="5">
        <f t="shared" ref="D37:D49" si="6">B37+C37</f>
        <v>131831802.15000001</v>
      </c>
      <c r="E37" s="5">
        <v>106710644</v>
      </c>
      <c r="F37" s="5">
        <v>106203381.77</v>
      </c>
      <c r="G37" s="5">
        <f t="shared" ref="G37:G49" si="7">D37-E37</f>
        <v>25121158.150000006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129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51</v>
      </c>
      <c r="B51" s="16">
        <f t="shared" ref="B51:G51" si="8">SUM(B37:B49)</f>
        <v>49927424.280000001</v>
      </c>
      <c r="C51" s="16">
        <f t="shared" si="8"/>
        <v>81904377.870000005</v>
      </c>
      <c r="D51" s="16">
        <f t="shared" si="8"/>
        <v>131831802.15000001</v>
      </c>
      <c r="E51" s="16">
        <f t="shared" si="8"/>
        <v>106710644</v>
      </c>
      <c r="F51" s="16">
        <f t="shared" si="8"/>
        <v>106203381.77</v>
      </c>
      <c r="G51" s="16">
        <f t="shared" si="8"/>
        <v>25121158.150000006</v>
      </c>
    </row>
    <row r="53" spans="1:7" x14ac:dyDescent="0.2">
      <c r="A53" s="1" t="s">
        <v>121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16" workbookViewId="0">
      <selection activeCell="D54" sqref="D54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58</v>
      </c>
      <c r="E2" s="29"/>
      <c r="F2" s="30"/>
      <c r="G2" s="43" t="s">
        <v>57</v>
      </c>
    </row>
    <row r="3" spans="1:7" ht="24.95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4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467940.66</v>
      </c>
      <c r="C6" s="13">
        <f t="shared" si="0"/>
        <v>-978.62</v>
      </c>
      <c r="D6" s="13">
        <f t="shared" si="0"/>
        <v>466962.04</v>
      </c>
      <c r="E6" s="13">
        <f t="shared" si="0"/>
        <v>461760.74</v>
      </c>
      <c r="F6" s="13">
        <f t="shared" si="0"/>
        <v>461760.74</v>
      </c>
      <c r="G6" s="13">
        <f t="shared" si="0"/>
        <v>5201.2999999999884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123</v>
      </c>
      <c r="B9" s="5">
        <v>467940.66</v>
      </c>
      <c r="C9" s="5">
        <v>-978.62</v>
      </c>
      <c r="D9" s="5">
        <f t="shared" si="1"/>
        <v>466962.04</v>
      </c>
      <c r="E9" s="5">
        <v>461760.74</v>
      </c>
      <c r="F9" s="5">
        <v>461760.74</v>
      </c>
      <c r="G9" s="5">
        <f t="shared" si="2"/>
        <v>5201.2999999999884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49459483.619999997</v>
      </c>
      <c r="C16" s="13">
        <f t="shared" si="3"/>
        <v>81905356.489999995</v>
      </c>
      <c r="D16" s="13">
        <f t="shared" si="3"/>
        <v>131364840.10999998</v>
      </c>
      <c r="E16" s="13">
        <f t="shared" si="3"/>
        <v>106248883.26000001</v>
      </c>
      <c r="F16" s="13">
        <f t="shared" si="3"/>
        <v>105741621.03</v>
      </c>
      <c r="G16" s="13">
        <f t="shared" si="3"/>
        <v>25115956.849999979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49459483.619999997</v>
      </c>
      <c r="C21" s="5">
        <v>81905356.489999995</v>
      </c>
      <c r="D21" s="5">
        <f t="shared" si="5"/>
        <v>131364840.10999998</v>
      </c>
      <c r="E21" s="5">
        <v>106248883.26000001</v>
      </c>
      <c r="F21" s="5">
        <v>105741621.03</v>
      </c>
      <c r="G21" s="5">
        <f t="shared" si="4"/>
        <v>25115956.849999979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51</v>
      </c>
      <c r="B42" s="16">
        <f t="shared" ref="B42:G42" si="12">SUM(B36+B25+B16+B6)</f>
        <v>49927424.279999994</v>
      </c>
      <c r="C42" s="16">
        <f t="shared" si="12"/>
        <v>81904377.86999999</v>
      </c>
      <c r="D42" s="16">
        <f t="shared" si="12"/>
        <v>131831802.14999999</v>
      </c>
      <c r="E42" s="16">
        <f t="shared" si="12"/>
        <v>106710644</v>
      </c>
      <c r="F42" s="16">
        <f t="shared" si="12"/>
        <v>106203381.77</v>
      </c>
      <c r="G42" s="16">
        <f t="shared" si="12"/>
        <v>25121158.14999998</v>
      </c>
    </row>
    <row r="44" spans="1:7" x14ac:dyDescent="0.2">
      <c r="A44" s="1" t="s">
        <v>121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2025-01-30T19:26:37Z</cp:lastPrinted>
  <dcterms:created xsi:type="dcterms:W3CDTF">2014-02-10T03:37:14Z</dcterms:created>
  <dcterms:modified xsi:type="dcterms:W3CDTF">2025-01-30T19:26:41Z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