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0" yWindow="0" windowWidth="19200" windowHeight="633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<sst xmlns="http://schemas.openxmlformats.org/spreadsheetml/2006/main" count="860" uniqueCount="606">
  <si>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</si>
  <si>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</si>
  <si>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</si>
  <si>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</si>
  <si>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</si>
  <si>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</si>
  <si>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</si>
  <si>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</si>
  <si>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</si>
  <si>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</si>
  <si>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</si>
  <si>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</si>
  <si>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</si>
  <si>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</si>
  <si>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</si>
  <si>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</si>
  <si>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</si>
  <si>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</si>
  <si>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</si>
  <si>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</si>
  <si>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</si>
  <si>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</si>
  <si>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</si>
  <si>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</si>
  <si>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</si>
  <si>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</si>
  <si>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</si>
  <si>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</si>
  <si>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</si>
  <si>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</si>
  <si>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</si>
  <si>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</si>
  <si>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</si>
  <si>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</si>
  <si>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</si>
  <si>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</si>
  <si>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</si>
  <si>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</si>
  <si>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</si>
  <si>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</si>
  <si>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</si>
  <si>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</si>
  <si>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</si>
  <si>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</si>
  <si>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</si>
  <si>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</si>
  <si>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</si>
  <si>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</si>
  <si>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</si>
  <si>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</si>
  <si>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</si>
  <si>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</si>
  <si>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</si>
  <si>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</si>
  <si>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</si>
  <si>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</si>
  <si>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</si>
  <si>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</si>
  <si>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</si>
  <si>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</si>
  <si>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</si>
  <si>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</si>
  <si>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</si>
  <si>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</si>
  <si>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</si>
  <si>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</si>
  <si>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</si>
  <si>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</si>
  <si>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</si>
  <si>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</si>
  <si>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</si>
  <si>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</si>
  <si>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</si>
  <si>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</si>
  <si>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</si>
  <si>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</si>
  <si>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</si>
  <si>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</si>
  <si>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</si>
  <si>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</si>
  <si>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</si>
  <si>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</si>
  <si>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</si>
  <si>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</si>
  <si>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</si>
  <si>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</si>
  <si>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</si>
  <si>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</si>
  <si>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</si>
  <si>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</si>
  <si>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</si>
  <si>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</si>
  <si>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</si>
  <si>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</si>
  <si>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</si>
  <si>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</si>
  <si>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</si>
  <si>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</si>
  <si>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</si>
  <si>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</si>
  <si>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</si>
  <si>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</si>
  <si>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</si>
  <si>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</si>
  <si>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</si>
  <si>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</si>
  <si>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</si>
  <si>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</si>
  <si>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</si>
  <si>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</si>
  <si>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</si>
  <si>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</si>
  <si>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</si>
  <si>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</si>
  <si>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</si>
  <si>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</si>
  <si>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</si>
  <si>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</si>
  <si>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</si>
  <si>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</si>
  <si>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</si>
  <si>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</si>
  <si>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</si>
  <si>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</si>
  <si>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</si>
  <si>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</si>
  <si>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</si>
  <si>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</si>
  <si>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</si>
  <si>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</si>
  <si>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</si>
  <si>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</si>
  <si>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</si>
  <si>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</si>
  <si>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</si>
  <si>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</si>
  <si>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</si>
  <si>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</si>
  <si>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</si>
  <si>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</si>
  <si>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</si>
  <si>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</si>
  <si>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</si>
  <si>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</si>
  <si>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</si>
  <si>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</si>
  <si>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</si>
  <si>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</si>
  <si>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</si>
  <si>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</si>
  <si>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</si>
  <si>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</si>
  <si>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</si>
  <si>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</si>
  <si>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</si>
  <si>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</si>
  <si>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</si>
  <si>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</si>
  <si>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</si>
  <si>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</si>
  <si>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</si>
  <si>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</si>
  <si>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</si>
  <si>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</si>
  <si>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</si>
  <si>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</si>
  <si>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</si>
  <si>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</si>
  <si>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</si>
  <si>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</si>
  <si>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</si>
  <si>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</si>
  <si>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</si>
  <si>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</si>
  <si>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</si>
  <si>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</si>
  <si>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</si>
  <si>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</si>
  <si>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</si>
  <si>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</si>
  <si>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</si>
  <si>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</si>
  <si>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</si>
  <si>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</si>
  <si>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</si>
  <si>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</si>
  <si>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</si>
  <si>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</si>
  <si>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</si>
  <si>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</si>
  <si>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</si>
  <si>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</si>
  <si>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</si>
  <si>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</si>
  <si>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</si>
  <si>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</si>
  <si>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</si>
  <si>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</si>
  <si>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</si>
  <si>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</si>
  <si>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</si>
  <si>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</si>
  <si>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</si>
  <si>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</si>
  <si>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</si>
  <si>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</si>
  <si>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</si>
  <si>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</si>
  <si>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</si>
  <si>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</si>
  <si>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</si>
  <si>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</si>
  <si>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</si>
  <si>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</si>
  <si>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</si>
  <si>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</si>
  <si>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</si>
  <si>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</si>
  <si>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</si>
  <si>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</si>
  <si>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</si>
  <si>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</si>
  <si>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</si>
  <si>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</si>
  <si>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</si>
  <si>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</si>
  <si>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</si>
  <si>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</si>
  <si>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</si>
  <si>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</si>
  <si>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</si>
  <si>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</si>
  <si>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</si>
  <si>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</si>
  <si>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</si>
  <si>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</si>
  <si>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</si>
  <si>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</si>
  <si>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</si>
  <si>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</si>
  <si>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</si>
  <si>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</si>
  <si>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</si>
  <si>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</si>
  <si>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</si>
  <si>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</si>
  <si>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</si>
  <si>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</si>
  <si>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</si>
  <si>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</si>
  <si>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</si>
  <si>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</si>
  <si>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</si>
  <si>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</si>
  <si>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</si>
  <si>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</si>
  <si>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</si>
  <si>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</si>
  <si>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</si>
  <si>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</si>
  <si>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</si>
  <si>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</si>
  <si>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</si>
  <si>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</si>
  <si>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</si>
  <si>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</si>
  <si>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</si>
  <si>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</si>
  <si>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</si>
  <si>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</si>
  <si>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</si>
  <si>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</si>
  <si>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</si>
  <si>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</si>
  <si>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</si>
  <si>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</si>
  <si>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</si>
  <si>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</si>
  <si>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</si>
  <si>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</si>
  <si>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</si>
  <si>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</si>
  <si>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</si>
  <si>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</si>
  <si>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</si>
  <si>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</si>
  <si>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</si>
  <si>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</si>
  <si>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</si>
  <si>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</si>
  <si>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</si>
  <si>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</si>
  <si>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</si>
  <si>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</si>
  <si>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</si>
  <si>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</si>
  <si>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</si>
  <si>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</si>
  <si>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</si>
  <si>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</si>
  <si>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</si>
  <si>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</si>
  <si>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</si>
  <si>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</si>
  <si>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</si>
  <si>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</si>
  <si>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</si>
  <si>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</si>
  <si>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</si>
  <si>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</si>
  <si>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</si>
  <si>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</si>
  <si>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</si>
  <si>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</si>
  <si>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</si>
  <si>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</si>
  <si>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</si>
  <si>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</si>
  <si>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</si>
  <si>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</si>
  <si>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</si>
  <si>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</si>
  <si>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</si>
  <si>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</si>
  <si>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</si>
  <si>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</si>
  <si>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</si>
  <si>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</si>
  <si>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</si>
  <si>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</si>
  <si>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</si>
  <si>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</si>
  <si>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</si>
  <si>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</si>
  <si>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</si>
  <si>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</si>
  <si>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</si>
  <si>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</si>
  <si>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</si>
  <si>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</si>
  <si>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</si>
  <si>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</si>
  <si>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</si>
  <si>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</si>
  <si>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</si>
  <si>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</si>
  <si>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</si>
  <si>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</si>
  <si>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</si>
  <si>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</si>
  <si>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</si>
  <si>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</si>
  <si>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</si>
  <si>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</si>
  <si>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</si>
  <si>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</si>
  <si>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</si>
  <si>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</si>
  <si>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</si>
  <si>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</si>
  <si>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</si>
  <si>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</si>
  <si>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</si>
  <si>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</si>
  <si>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</si>
  <si>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</si>
  <si>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</si>
  <si>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</si>
  <si>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</si>
  <si>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</si>
  <si>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</si>
  <si>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</si>
  <si>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</si>
  <si>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</si>
  <si>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</si>
  <si>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</si>
  <si>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</si>
  <si>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</si>
  <si>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</si>
  <si>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</si>
  <si>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</si>
  <si>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</si>
  <si>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</si>
  <si>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</si>
  <si>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</si>
  <si>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</si>
  <si>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</si>
  <si>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</si>
  <si>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</si>
  <si>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</si>
  <si>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</si>
  <si>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</si>
  <si>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</si>
  <si>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</si>
  <si>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</si>
  <si>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</si>
  <si>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</si>
  <si>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</si>
  <si>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</si>
  <si>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</si>
  <si>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</si>
  <si>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</si>
  <si>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</si>
  <si>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</si>
  <si>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</si>
  <si>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</si>
  <si>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</si>
  <si>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</si>
  <si>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</si>
  <si>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</si>
  <si>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</si>
  <si>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</si>
  <si>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</si>
  <si>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</si>
  <si>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</si>
  <si>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</si>
  <si>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</si>
  <si>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</si>
  <si>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</si>
  <si>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</si>
  <si>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</si>
  <si>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</si>
  <si>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</si>
  <si>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</si>
  <si>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</si>
  <si>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</si>
  <si>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</si>
  <si>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</si>
  <si>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</si>
  <si>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</si>
  <si>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</si>
  <si>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</si>
  <si>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</si>
  <si>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</si>
  <si>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</si>
  <si>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</si>
  <si>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</si>
  <si>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</si>
  <si>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</si>
  <si>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</si>
  <si>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</si>
  <si>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</si>
  <si>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</si>
  <si>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</si>
  <si>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</si>
  <si>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</si>
  <si>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</si>
  <si>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</si>
  <si>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</si>
  <si>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</si>
  <si>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</si>
  <si>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</si>
  <si>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</si>
  <si>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</si>
  <si>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</si>
  <si>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</si>
  <si>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</si>
  <si>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</si>
  <si>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</si>
  <si>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</si>
  <si>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</si>
  <si>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</si>
  <si>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</si>
  <si>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</si>
  <si>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</si>
  <si>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</si>
  <si>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</si>
  <si>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</si>
  <si>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</si>
  <si>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</si>
  <si>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</si>
  <si>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</si>
  <si>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</si>
  <si>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</si>
  <si>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</si>
  <si>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</si>
  <si>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</si>
  <si>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</si>
  <si>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</si>
  <si>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</si>
  <si>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</si>
  <si>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</si>
  <si>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</si>
  <si>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</si>
  <si>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</si>
  <si>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</si>
  <si>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</si>
  <si>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</si>
  <si>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</si>
  <si>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</si>
  <si>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</si>
  <si>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</si>
  <si>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</si>
  <si>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</si>
  <si>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</si>
  <si>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</si>
  <si>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</si>
  <si>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</si>
  <si>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</si>
  <si>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</si>
  <si>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</si>
  <si>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</si>
  <si>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</si>
  <si>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</si>
  <si>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</si>
  <si>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</si>
  <si>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</si>
  <si>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</si>
  <si>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</si>
  <si>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</si>
  <si>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</si>
  <si>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</si>
  <si>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</si>
  <si>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</si>
  <si>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</si>
  <si>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</si>
  <si>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</si>
  <si>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</si>
  <si>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</si>
  <si>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</si>
  <si>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</si>
  <si>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</si>
  <si>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</si>
  <si>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</si>
  <si>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</si>
  <si>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</si>
  <si>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</si>
  <si>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</si>
  <si>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</si>
  <si>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</si>
  <si>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</si>
  <si>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</si>
  <si>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</si>
  <si>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</si>
  <si>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</si>
  <si>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</si>
  <si>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</si>
  <si>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</si>
  <si>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</si>
  <si>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</si>
  <si>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</si>
  <si>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</si>
  <si>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</si>
  <si>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</si>
  <si>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</si>
  <si>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</si>
  <si>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</si>
  <si>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</si>
  <si>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</si>
  <si>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</si>
  <si>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</si>
  <si>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</si>
  <si>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</si>
  <si>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</si>
  <si>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</si>
  <si>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</si>
  <si>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</si>
  <si>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</si>
  <si>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</si>
  <si>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</si>
  <si>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</si>
  <si>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</si>
  <si>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</si>
  <si>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</si>
  <si>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</si>
  <si>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</si>
  <si>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</si>
  <si>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</si>
  <si>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</si>
  <si>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</si>
  <si>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</si>
  <si>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</si>
  <si>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</si>
  <si>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</si>
  <si>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</si>
  <si>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</si>
  <si>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</si>
  <si>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</si>
  <si>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</si>
  <si>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</si>
  <si>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</si>
  <si>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</si>
  <si>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</si>
  <si>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</si>
  <si>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</si>
  <si>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</si>
  <si>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</si>
  <si>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</si>
  <si>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</si>
  <si>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</si>
  <si>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</si>
  <si>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</si>
  <si>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</si>
  <si>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</si>
  <si>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</si>
  <si>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</si>
  <si>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</si>
  <si>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</si>
  <si>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</si>
  <si>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</si>
  <si>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</si>
  <si>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</si>
  <si>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SAN MIGUEL ALLENDE</t>
  </si>
  <si>
    <t>Del 1 de Enero al 30 de Junio de 2025</t>
  </si>
  <si>
    <t xml:space="preserve">Bajo protesta de decir verdad declaramos que los Estados Financieros y sus notas, son razonablemente correctos 
</t>
  </si>
  <si>
    <t>Bajo protesta de decir verdad declaramos que los Estados Financieros y sus notas, son razonablemente correctos 
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</si>
</sst>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10" applyFont="1" applyAlignment="1">
      <alignment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48</xdr:row>
      <xdr:rowOff>0</xdr:rowOff>
    </xdr:from>
    <xdr:to>
      <xdr:col>1</xdr:col>
      <xdr:colOff>2276476</xdr:colOff>
      <xdr:row>52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" y="7143750"/>
          <a:ext cx="3257550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2162175</xdr:colOff>
      <xdr:row>47</xdr:row>
      <xdr:rowOff>123825</xdr:rowOff>
    </xdr:from>
    <xdr:to>
      <xdr:col>2</xdr:col>
      <xdr:colOff>226695</xdr:colOff>
      <xdr:row>52</xdr:row>
      <xdr:rowOff>99060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143250" y="712470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216</xdr:row>
      <xdr:rowOff>0</xdr:rowOff>
    </xdr:from>
    <xdr:to>
      <xdr:col>1</xdr:col>
      <xdr:colOff>2847975</xdr:colOff>
      <xdr:row>220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33242250"/>
          <a:ext cx="2847975" cy="6858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4124325</xdr:colOff>
      <xdr:row>216</xdr:row>
      <xdr:rowOff>19050</xdr:rowOff>
    </xdr:from>
    <xdr:to>
      <xdr:col>3</xdr:col>
      <xdr:colOff>531495</xdr:colOff>
      <xdr:row>220</xdr:row>
      <xdr:rowOff>137160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791075" y="3326130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178</xdr:row>
      <xdr:rowOff>0</xdr:rowOff>
    </xdr:from>
    <xdr:to>
      <xdr:col>1</xdr:col>
      <xdr:colOff>3238501</xdr:colOff>
      <xdr:row>182</xdr:row>
      <xdr:rowOff>123403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" y="26754667"/>
          <a:ext cx="3905250" cy="71606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4138084</xdr:colOff>
      <xdr:row>177</xdr:row>
      <xdr:rowOff>127000</xdr:rowOff>
    </xdr:from>
    <xdr:to>
      <xdr:col>4</xdr:col>
      <xdr:colOff>438362</xdr:colOff>
      <xdr:row>182</xdr:row>
      <xdr:rowOff>75777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804834" y="2673350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</xdr:col>
      <xdr:colOff>2969895</xdr:colOff>
      <xdr:row>37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5095875"/>
          <a:ext cx="36366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3095625</xdr:colOff>
      <xdr:row>33</xdr:row>
      <xdr:rowOff>0</xdr:rowOff>
    </xdr:from>
    <xdr:to>
      <xdr:col>4</xdr:col>
      <xdr:colOff>236220</xdr:colOff>
      <xdr:row>37</xdr:row>
      <xdr:rowOff>118110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762375" y="509587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151</xdr:row>
      <xdr:rowOff>0</xdr:rowOff>
    </xdr:from>
    <xdr:to>
      <xdr:col>1</xdr:col>
      <xdr:colOff>2209800</xdr:colOff>
      <xdr:row>155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21955125"/>
          <a:ext cx="2876550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3876675</xdr:colOff>
      <xdr:row>150</xdr:row>
      <xdr:rowOff>133350</xdr:rowOff>
    </xdr:from>
    <xdr:to>
      <xdr:col>4</xdr:col>
      <xdr:colOff>521970</xdr:colOff>
      <xdr:row>155</xdr:row>
      <xdr:rowOff>108585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543425" y="2194560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</xdr:col>
      <xdr:colOff>2571750</xdr:colOff>
      <xdr:row>29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000500"/>
          <a:ext cx="279082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2667000</xdr:colOff>
      <xdr:row>24</xdr:row>
      <xdr:rowOff>123825</xdr:rowOff>
    </xdr:from>
    <xdr:to>
      <xdr:col>3</xdr:col>
      <xdr:colOff>264795</xdr:colOff>
      <xdr:row>29</xdr:row>
      <xdr:rowOff>99060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886075" y="3981450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44</xdr:row>
      <xdr:rowOff>0</xdr:rowOff>
    </xdr:from>
    <xdr:to>
      <xdr:col>1</xdr:col>
      <xdr:colOff>2457451</xdr:colOff>
      <xdr:row>48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" y="6705600"/>
          <a:ext cx="2705100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2562225</xdr:colOff>
      <xdr:row>43</xdr:row>
      <xdr:rowOff>133350</xdr:rowOff>
    </xdr:from>
    <xdr:to>
      <xdr:col>3</xdr:col>
      <xdr:colOff>226695</xdr:colOff>
      <xdr:row>48</xdr:row>
      <xdr:rowOff>108585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809875" y="698182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550333</xdr:colOff>
      <xdr:row>61</xdr:row>
      <xdr:rowOff>10582</xdr:rowOff>
    </xdr:from>
    <xdr:to>
      <xdr:col>1</xdr:col>
      <xdr:colOff>2719916</xdr:colOff>
      <xdr:row>65</xdr:row>
      <xdr:rowOff>133985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50333" y="9334499"/>
          <a:ext cx="2836333" cy="71606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4116917</xdr:colOff>
      <xdr:row>61</xdr:row>
      <xdr:rowOff>21166</xdr:rowOff>
    </xdr:from>
    <xdr:to>
      <xdr:col>3</xdr:col>
      <xdr:colOff>1369695</xdr:colOff>
      <xdr:row>65</xdr:row>
      <xdr:rowOff>118110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783667" y="9345083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64" sqref="B64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149999999999999" customHeight="1" x14ac:dyDescent="0.2">
      <c r="A3" s="166" t="s">
        <v>603</v>
      </c>
      <c r="B3" s="167"/>
      <c r="C3" s="10" t="s">
        <v>497</v>
      </c>
      <c r="D3" s="107">
        <v>2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B229" sqref="B22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2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59063187.939999998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4229824.49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4229824.49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4229824.49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53988744.689999998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15681258.449999999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15681258.449999999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38307486.240000002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38307486.240000002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844618.76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844618.76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844618.76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32939757.950000003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32902407.540000003</v>
      </c>
      <c r="D95" s="112">
        <f>C95/$C$94</f>
        <v>0.99886609943956794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14524490.85</v>
      </c>
      <c r="D96" s="112">
        <f t="shared" ref="D96:D159" si="0">C96/$C$94</f>
        <v>0.44094103156577685</v>
      </c>
      <c r="E96" s="41"/>
    </row>
    <row r="97" spans="1:5" x14ac:dyDescent="0.2">
      <c r="A97" s="43">
        <v>5111</v>
      </c>
      <c r="B97" s="41" t="s">
        <v>280</v>
      </c>
      <c r="C97" s="142">
        <v>5940057.9900000002</v>
      </c>
      <c r="D97" s="44">
        <f t="shared" si="0"/>
        <v>0.18033095443556529</v>
      </c>
      <c r="E97" s="41"/>
    </row>
    <row r="98" spans="1:5" x14ac:dyDescent="0.2">
      <c r="A98" s="43">
        <v>5112</v>
      </c>
      <c r="B98" s="41" t="s">
        <v>281</v>
      </c>
      <c r="C98" s="142">
        <v>3729513.53</v>
      </c>
      <c r="D98" s="44">
        <f t="shared" si="0"/>
        <v>0.11322225062069709</v>
      </c>
      <c r="E98" s="41"/>
    </row>
    <row r="99" spans="1:5" x14ac:dyDescent="0.2">
      <c r="A99" s="43">
        <v>5113</v>
      </c>
      <c r="B99" s="41" t="s">
        <v>282</v>
      </c>
      <c r="C99" s="142">
        <v>1253635.69</v>
      </c>
      <c r="D99" s="44">
        <f t="shared" si="0"/>
        <v>3.8058436613375289E-2</v>
      </c>
      <c r="E99" s="41"/>
    </row>
    <row r="100" spans="1:5" x14ac:dyDescent="0.2">
      <c r="A100" s="43">
        <v>5114</v>
      </c>
      <c r="B100" s="41" t="s">
        <v>283</v>
      </c>
      <c r="C100" s="142">
        <v>2669245.7000000002</v>
      </c>
      <c r="D100" s="44">
        <f t="shared" si="0"/>
        <v>8.1034162547633418E-2</v>
      </c>
      <c r="E100" s="41"/>
    </row>
    <row r="101" spans="1:5" x14ac:dyDescent="0.2">
      <c r="A101" s="43">
        <v>5115</v>
      </c>
      <c r="B101" s="41" t="s">
        <v>284</v>
      </c>
      <c r="C101" s="142">
        <v>932037.94</v>
      </c>
      <c r="D101" s="44">
        <f t="shared" si="0"/>
        <v>2.8295227348505755E-2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13516858.500000004</v>
      </c>
      <c r="D103" s="112">
        <f t="shared" si="0"/>
        <v>0.41035087508892887</v>
      </c>
      <c r="E103" s="41"/>
    </row>
    <row r="104" spans="1:5" x14ac:dyDescent="0.2">
      <c r="A104" s="43">
        <v>5121</v>
      </c>
      <c r="B104" s="41" t="s">
        <v>287</v>
      </c>
      <c r="C104" s="142">
        <v>223584.56</v>
      </c>
      <c r="D104" s="44">
        <f t="shared" si="0"/>
        <v>6.7876807212543583E-3</v>
      </c>
      <c r="E104" s="41"/>
    </row>
    <row r="105" spans="1:5" x14ac:dyDescent="0.2">
      <c r="A105" s="43">
        <v>5122</v>
      </c>
      <c r="B105" s="41" t="s">
        <v>288</v>
      </c>
      <c r="C105" s="142">
        <v>12613660.880000001</v>
      </c>
      <c r="D105" s="44">
        <f t="shared" si="0"/>
        <v>0.38293119515773488</v>
      </c>
      <c r="E105" s="41"/>
    </row>
    <row r="106" spans="1:5" x14ac:dyDescent="0.2">
      <c r="A106" s="43">
        <v>5123</v>
      </c>
      <c r="B106" s="41" t="s">
        <v>289</v>
      </c>
      <c r="C106" s="142">
        <v>17794.400000000001</v>
      </c>
      <c r="D106" s="44">
        <f t="shared" si="0"/>
        <v>5.4021040552303145E-4</v>
      </c>
      <c r="E106" s="41"/>
    </row>
    <row r="107" spans="1:5" x14ac:dyDescent="0.2">
      <c r="A107" s="43">
        <v>5124</v>
      </c>
      <c r="B107" s="41" t="s">
        <v>290</v>
      </c>
      <c r="C107" s="142">
        <v>1734</v>
      </c>
      <c r="D107" s="44">
        <f t="shared" si="0"/>
        <v>5.2641552577043143E-5</v>
      </c>
      <c r="E107" s="41"/>
    </row>
    <row r="108" spans="1:5" x14ac:dyDescent="0.2">
      <c r="A108" s="43">
        <v>5125</v>
      </c>
      <c r="B108" s="41" t="s">
        <v>291</v>
      </c>
      <c r="C108" s="142">
        <v>385211.38</v>
      </c>
      <c r="D108" s="44">
        <f t="shared" si="0"/>
        <v>1.1694420480706659E-2</v>
      </c>
      <c r="E108" s="41"/>
    </row>
    <row r="109" spans="1:5" x14ac:dyDescent="0.2">
      <c r="A109" s="43">
        <v>5126</v>
      </c>
      <c r="B109" s="41" t="s">
        <v>292</v>
      </c>
      <c r="C109" s="142">
        <v>173602.4</v>
      </c>
      <c r="D109" s="44">
        <f t="shared" si="0"/>
        <v>5.2702998080166518E-3</v>
      </c>
      <c r="E109" s="41"/>
    </row>
    <row r="110" spans="1:5" x14ac:dyDescent="0.2">
      <c r="A110" s="43">
        <v>5127</v>
      </c>
      <c r="B110" s="41" t="s">
        <v>293</v>
      </c>
      <c r="C110" s="142">
        <v>15606</v>
      </c>
      <c r="D110" s="44">
        <f t="shared" si="0"/>
        <v>4.7377397319338827E-4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85664.88</v>
      </c>
      <c r="D112" s="44">
        <f t="shared" si="0"/>
        <v>2.600652989922775E-3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4861058.1900000004</v>
      </c>
      <c r="D113" s="112">
        <f t="shared" si="0"/>
        <v>0.14757419278486228</v>
      </c>
      <c r="E113" s="41"/>
    </row>
    <row r="114" spans="1:5" x14ac:dyDescent="0.2">
      <c r="A114" s="43">
        <v>5131</v>
      </c>
      <c r="B114" s="41" t="s">
        <v>297</v>
      </c>
      <c r="C114" s="142">
        <v>418637.83</v>
      </c>
      <c r="D114" s="44">
        <f t="shared" si="0"/>
        <v>1.270919569704974E-2</v>
      </c>
      <c r="E114" s="41"/>
    </row>
    <row r="115" spans="1:5" x14ac:dyDescent="0.2">
      <c r="A115" s="43">
        <v>5132</v>
      </c>
      <c r="B115" s="41" t="s">
        <v>298</v>
      </c>
      <c r="C115" s="142">
        <v>108564</v>
      </c>
      <c r="D115" s="44">
        <f t="shared" si="0"/>
        <v>3.2958347831453932E-3</v>
      </c>
      <c r="E115" s="41"/>
    </row>
    <row r="116" spans="1:5" x14ac:dyDescent="0.2">
      <c r="A116" s="43">
        <v>5133</v>
      </c>
      <c r="B116" s="41" t="s">
        <v>299</v>
      </c>
      <c r="C116" s="142">
        <v>1092570.92</v>
      </c>
      <c r="D116" s="44">
        <f t="shared" si="0"/>
        <v>3.3168759820835288E-2</v>
      </c>
      <c r="E116" s="41"/>
    </row>
    <row r="117" spans="1:5" x14ac:dyDescent="0.2">
      <c r="A117" s="43">
        <v>5134</v>
      </c>
      <c r="B117" s="41" t="s">
        <v>300</v>
      </c>
      <c r="C117" s="142">
        <v>27816.74</v>
      </c>
      <c r="D117" s="44">
        <f t="shared" si="0"/>
        <v>8.4447311489731203E-4</v>
      </c>
      <c r="E117" s="41"/>
    </row>
    <row r="118" spans="1:5" x14ac:dyDescent="0.2">
      <c r="A118" s="43">
        <v>5135</v>
      </c>
      <c r="B118" s="41" t="s">
        <v>301</v>
      </c>
      <c r="C118" s="142">
        <v>2553737.2599999998</v>
      </c>
      <c r="D118" s="44">
        <f t="shared" si="0"/>
        <v>7.7527505328860491E-2</v>
      </c>
      <c r="E118" s="41"/>
    </row>
    <row r="119" spans="1:5" x14ac:dyDescent="0.2">
      <c r="A119" s="43">
        <v>5136</v>
      </c>
      <c r="B119" s="41" t="s">
        <v>302</v>
      </c>
      <c r="C119" s="142">
        <v>76736.320000000007</v>
      </c>
      <c r="D119" s="44">
        <f t="shared" si="0"/>
        <v>2.3295957461642487E-3</v>
      </c>
      <c r="E119" s="41"/>
    </row>
    <row r="120" spans="1:5" x14ac:dyDescent="0.2">
      <c r="A120" s="43">
        <v>5137</v>
      </c>
      <c r="B120" s="41" t="s">
        <v>303</v>
      </c>
      <c r="C120" s="142">
        <v>161974.16</v>
      </c>
      <c r="D120" s="44">
        <f t="shared" si="0"/>
        <v>4.9172844635307945E-3</v>
      </c>
      <c r="E120" s="41"/>
    </row>
    <row r="121" spans="1:5" x14ac:dyDescent="0.2">
      <c r="A121" s="43">
        <v>5138</v>
      </c>
      <c r="B121" s="41" t="s">
        <v>304</v>
      </c>
      <c r="C121" s="142">
        <v>75164.77</v>
      </c>
      <c r="D121" s="44">
        <f t="shared" si="0"/>
        <v>2.2818859238156607E-3</v>
      </c>
      <c r="E121" s="41"/>
    </row>
    <row r="122" spans="1:5" x14ac:dyDescent="0.2">
      <c r="A122" s="43">
        <v>5139</v>
      </c>
      <c r="B122" s="41" t="s">
        <v>305</v>
      </c>
      <c r="C122" s="142">
        <v>345856.19</v>
      </c>
      <c r="D122" s="44">
        <f t="shared" si="0"/>
        <v>1.0499657906563336E-2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37350.29</v>
      </c>
      <c r="D123" s="112">
        <f t="shared" si="0"/>
        <v>1.133896917417998E-3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37350.29</v>
      </c>
      <c r="D133" s="112">
        <f t="shared" si="0"/>
        <v>1.133896917417998E-3</v>
      </c>
      <c r="E133" s="41"/>
    </row>
    <row r="134" spans="1:5" x14ac:dyDescent="0.2">
      <c r="A134" s="43">
        <v>5241</v>
      </c>
      <c r="B134" s="41" t="s">
        <v>315</v>
      </c>
      <c r="C134" s="142">
        <v>37350.29</v>
      </c>
      <c r="D134" s="44">
        <f t="shared" si="0"/>
        <v>1.133896917417998E-3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0.12</v>
      </c>
      <c r="D181" s="112">
        <f t="shared" si="1"/>
        <v>3.6430140191725356E-9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0.12</v>
      </c>
      <c r="D200" s="112">
        <f t="shared" si="1"/>
        <v>3.6430140191725356E-9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0.12</v>
      </c>
      <c r="D209" s="44">
        <f t="shared" si="1"/>
        <v>3.6430140191725356E-9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8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90" zoomScaleNormal="90" workbookViewId="0">
      <selection activeCell="B194" sqref="B194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21499006.149999999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1719288.91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114999.75</v>
      </c>
      <c r="D15" s="144">
        <v>34972.75</v>
      </c>
      <c r="E15" s="144">
        <v>31771.75</v>
      </c>
      <c r="F15" s="144">
        <v>30805.75</v>
      </c>
      <c r="G15" s="144">
        <v>30805.75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2763797.46</v>
      </c>
      <c r="D20" s="144">
        <v>2763797.46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2796503.09</v>
      </c>
      <c r="D24" s="144">
        <v>2796503.09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2198953.9500000002</v>
      </c>
      <c r="D27" s="144">
        <v>2198953.9500000002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139090202.15000001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139090202.15000001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66294585.719999999</v>
      </c>
      <c r="D64" s="144">
        <f t="shared" ref="D64:E64" si="0">SUM(D65:D72)</f>
        <v>0</v>
      </c>
      <c r="E64" s="144">
        <f t="shared" si="0"/>
        <v>39807282.960000001</v>
      </c>
    </row>
    <row r="65" spans="1:9" x14ac:dyDescent="0.2">
      <c r="A65" s="16">
        <v>1241</v>
      </c>
      <c r="B65" s="14" t="s">
        <v>158</v>
      </c>
      <c r="C65" s="144">
        <v>14563021.949999999</v>
      </c>
      <c r="D65" s="144">
        <v>0</v>
      </c>
      <c r="E65" s="144">
        <v>10254807.25</v>
      </c>
    </row>
    <row r="66" spans="1:9" x14ac:dyDescent="0.2">
      <c r="A66" s="16">
        <v>1242</v>
      </c>
      <c r="B66" s="14" t="s">
        <v>159</v>
      </c>
      <c r="C66" s="144">
        <v>3165333.24</v>
      </c>
      <c r="D66" s="144">
        <v>0</v>
      </c>
      <c r="E66" s="144">
        <v>1653440.79</v>
      </c>
    </row>
    <row r="67" spans="1:9" x14ac:dyDescent="0.2">
      <c r="A67" s="16">
        <v>1243</v>
      </c>
      <c r="B67" s="14" t="s">
        <v>160</v>
      </c>
      <c r="C67" s="144">
        <v>1784219.57</v>
      </c>
      <c r="D67" s="144">
        <v>0</v>
      </c>
      <c r="E67" s="144">
        <v>525294.74</v>
      </c>
    </row>
    <row r="68" spans="1:9" x14ac:dyDescent="0.2">
      <c r="A68" s="16">
        <v>1244</v>
      </c>
      <c r="B68" s="14" t="s">
        <v>161</v>
      </c>
      <c r="C68" s="144">
        <v>7498000.4800000004</v>
      </c>
      <c r="D68" s="144">
        <v>0</v>
      </c>
      <c r="E68" s="144">
        <v>5262667.3600000003</v>
      </c>
    </row>
    <row r="69" spans="1:9" x14ac:dyDescent="0.2">
      <c r="A69" s="16">
        <v>1245</v>
      </c>
      <c r="B69" s="14" t="s">
        <v>162</v>
      </c>
      <c r="C69" s="144">
        <v>426163.68</v>
      </c>
      <c r="D69" s="144">
        <v>0</v>
      </c>
      <c r="E69" s="144">
        <v>28777.279999999999</v>
      </c>
    </row>
    <row r="70" spans="1:9" x14ac:dyDescent="0.2">
      <c r="A70" s="16">
        <v>1246</v>
      </c>
      <c r="B70" s="14" t="s">
        <v>163</v>
      </c>
      <c r="C70" s="144">
        <v>38857846.799999997</v>
      </c>
      <c r="D70" s="144">
        <v>0</v>
      </c>
      <c r="E70" s="144">
        <v>22082295.539999999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20044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20044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7456241.7000000011</v>
      </c>
      <c r="D110" s="144">
        <f>SUM(D111:D119)</f>
        <v>7456241.7000000011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3616514.58</v>
      </c>
      <c r="D111" s="144">
        <f>C111</f>
        <v>3616514.58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2354127.9500000002</v>
      </c>
      <c r="D112" s="144">
        <f t="shared" ref="D112:D119" si="1">C112</f>
        <v>2354127.9500000002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-90836.89</v>
      </c>
      <c r="D113" s="144">
        <f t="shared" si="1"/>
        <v>-90836.89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-520819.22</v>
      </c>
      <c r="D117" s="144">
        <f t="shared" si="1"/>
        <v>-520819.22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2097255.2799999998</v>
      </c>
      <c r="D119" s="144">
        <f t="shared" si="1"/>
        <v>2097255.2799999998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17581.03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204</v>
      </c>
      <c r="C128" s="144">
        <v>17581.03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-222770.63999999998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6">
        <v>5228.4799999999996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-227999.12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40" sqref="C4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197027474.37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26123429.989999998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28981043.129999999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205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205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Normal="100" workbookViewId="0">
      <selection activeCell="B167" sqref="B167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15950</v>
      </c>
      <c r="D9" s="147">
        <v>15950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62495290.369999997</v>
      </c>
      <c r="D10" s="147">
        <v>52775641.729999997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21499006.149999999</v>
      </c>
      <c r="D12" s="147">
        <v>15708780.619999999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181865.99</v>
      </c>
      <c r="D15" s="147">
        <v>181865.99</v>
      </c>
    </row>
    <row r="16" spans="1:5" x14ac:dyDescent="0.2">
      <c r="A16" s="33">
        <v>1110</v>
      </c>
      <c r="B16" s="34" t="s">
        <v>519</v>
      </c>
      <c r="C16" s="148">
        <f>SUM(C9:C15)</f>
        <v>84192112.50999999</v>
      </c>
      <c r="D16" s="148">
        <f>SUM(D9:D15)</f>
        <v>68682238.339999989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3401708.28</v>
      </c>
      <c r="D21" s="148">
        <f>SUM(D22:D28)</f>
        <v>5795004.5099999998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3401708.28</v>
      </c>
      <c r="D27" s="147">
        <v>5795004.5099999998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288698.02</v>
      </c>
      <c r="D29" s="148">
        <f>SUM(D30:D37)</f>
        <v>2762491.4000000004</v>
      </c>
    </row>
    <row r="30" spans="1:5" x14ac:dyDescent="0.2">
      <c r="A30" s="26">
        <v>1241</v>
      </c>
      <c r="B30" s="22" t="s">
        <v>158</v>
      </c>
      <c r="C30" s="147">
        <v>14785.3</v>
      </c>
      <c r="D30" s="147">
        <v>332576</v>
      </c>
    </row>
    <row r="31" spans="1:5" x14ac:dyDescent="0.2">
      <c r="A31" s="26">
        <v>1242</v>
      </c>
      <c r="B31" s="22" t="s">
        <v>159</v>
      </c>
      <c r="C31" s="147">
        <v>173508.92</v>
      </c>
      <c r="D31" s="147">
        <v>86078.96</v>
      </c>
    </row>
    <row r="32" spans="1:5" x14ac:dyDescent="0.2">
      <c r="A32" s="26">
        <v>1243</v>
      </c>
      <c r="B32" s="22" t="s">
        <v>160</v>
      </c>
      <c r="C32" s="147">
        <v>14268</v>
      </c>
      <c r="D32" s="147">
        <v>376762.08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810000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86135.8</v>
      </c>
      <c r="D35" s="147">
        <v>1157074.3600000001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3690406.3</v>
      </c>
      <c r="D44" s="148">
        <f>D21+D29+D38</f>
        <v>8557495.9100000001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26123429.989999998</v>
      </c>
      <c r="D48" s="148">
        <v>8977697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-23769.780000000002</v>
      </c>
      <c r="D49" s="148">
        <f>D54+D66+D94+D97+D50</f>
        <v>3889725.32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0.12</v>
      </c>
      <c r="D66" s="148">
        <f>D67+D76+D79+D85</f>
        <v>3382463.09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3382461.58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3382461.58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0.12</v>
      </c>
      <c r="D85" s="147">
        <f>SUM(D86:D93)</f>
        <v>1.51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0.12</v>
      </c>
      <c r="D93" s="147">
        <v>1.51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-23769.9</v>
      </c>
      <c r="D97" s="148">
        <f>SUM(D98:D102)</f>
        <v>507262.23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-23769.9</v>
      </c>
      <c r="D99" s="147">
        <v>255508.15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251754.08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10167.450000000001</v>
      </c>
      <c r="D103" s="148">
        <f>+D104</f>
        <v>7272183.6100000003</v>
      </c>
    </row>
    <row r="104" spans="1:4" x14ac:dyDescent="0.2">
      <c r="A104" s="96">
        <v>3100</v>
      </c>
      <c r="B104" s="100" t="s">
        <v>541</v>
      </c>
      <c r="C104" s="154">
        <f>SUM(C105:C108)</f>
        <v>10167.450000000001</v>
      </c>
      <c r="D104" s="154">
        <f>SUM(D105:D108)</f>
        <v>7272183.6100000003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10167.450000000001</v>
      </c>
      <c r="D107" s="155">
        <v>7272183.6100000003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73031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73031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73031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26036796.659999996</v>
      </c>
      <c r="D145" s="148">
        <f>D48+D49+D103-D109-D112</f>
        <v>20139605.93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zoomScaleNormal="100" workbookViewId="0">
      <selection activeCell="B33" sqref="B33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59063187.939999998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59063187.939999998</v>
      </c>
    </row>
    <row r="23" spans="1:3" ht="33.75" x14ac:dyDescent="0.2">
      <c r="B23" s="197" t="s">
        <v>604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52" sqref="B51:B52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36630164.130000003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3690406.3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14785.3</v>
      </c>
    </row>
    <row r="12" spans="1:3" x14ac:dyDescent="0.2">
      <c r="A12" s="76">
        <v>2.4</v>
      </c>
      <c r="B12" s="63" t="s">
        <v>159</v>
      </c>
      <c r="C12" s="93">
        <v>173508.92</v>
      </c>
    </row>
    <row r="13" spans="1:3" x14ac:dyDescent="0.2">
      <c r="A13" s="76">
        <v>2.5</v>
      </c>
      <c r="B13" s="63" t="s">
        <v>160</v>
      </c>
      <c r="C13" s="93">
        <v>14268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86135.8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3401708.28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0.12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0.12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32939757.950000003</v>
      </c>
    </row>
    <row r="42" spans="1:3" ht="33.75" x14ac:dyDescent="0.2">
      <c r="B42" s="197" t="s">
        <v>605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90" zoomScaleNormal="90" workbookViewId="0">
      <selection activeCell="B54" sqref="B54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51699764.280000001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-55582158.990000002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62945582.649999999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-73031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-58990156.939999998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-51699764.280000001</v>
      </c>
    </row>
    <row r="51" spans="1:3" x14ac:dyDescent="0.2">
      <c r="A51" s="22">
        <v>8220</v>
      </c>
      <c r="B51" s="103" t="s">
        <v>46</v>
      </c>
      <c r="C51" s="161">
        <v>66489495.380000003</v>
      </c>
    </row>
    <row r="52" spans="1:3" x14ac:dyDescent="0.2">
      <c r="A52" s="22">
        <v>8230</v>
      </c>
      <c r="B52" s="103" t="s">
        <v>600</v>
      </c>
      <c r="C52" s="161">
        <v>-63048229.560000002</v>
      </c>
    </row>
    <row r="53" spans="1:3" x14ac:dyDescent="0.2">
      <c r="A53" s="22">
        <v>8240</v>
      </c>
      <c r="B53" s="103" t="s">
        <v>45</v>
      </c>
      <c r="C53" s="161">
        <v>11628334.33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-23769.9</v>
      </c>
    </row>
    <row r="56" spans="1:3" x14ac:dyDescent="0.2">
      <c r="A56" s="22">
        <v>8270</v>
      </c>
      <c r="B56" s="103" t="s">
        <v>42</v>
      </c>
      <c r="C56" s="161">
        <v>36653934.030000001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2025-07-25T19:55:54Z</cp:lastPrinted>
  <dcterms:created xsi:type="dcterms:W3CDTF">2012-12-11T20:36:24Z</dcterms:created>
  <dcterms:modified xsi:type="dcterms:W3CDTF">2025-07-25T20:04:16Z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